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weia/Documents/Atletiek/Gradings-competitie/"/>
    </mc:Choice>
  </mc:AlternateContent>
  <xr:revisionPtr revIDLastSave="0" documentId="13_ncr:1_{43B25DA2-3775-704F-B0C8-3CFF753F8584}" xr6:coauthVersionLast="47" xr6:coauthVersionMax="47" xr10:uidLastSave="{00000000-0000-0000-0000-000000000000}"/>
  <workbookProtection workbookPassword="CC43" lockStructure="1"/>
  <bookViews>
    <workbookView xWindow="7260" yWindow="1780" windowWidth="24460" windowHeight="17040" tabRatio="635" activeTab="2" xr2:uid="{00000000-000D-0000-FFFF-FFFF00000000}"/>
  </bookViews>
  <sheets>
    <sheet name="Uitleg" sheetId="16" r:id="rId1"/>
    <sheet name="mannenploeg" sheetId="10" r:id="rId2"/>
    <sheet name="vrouwenploeg" sheetId="13" r:id="rId3"/>
    <sheet name="Gradings" sheetId="12" r:id="rId4"/>
    <sheet name="berekening" sheetId="1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72" i="14" l="1"/>
  <c r="AH72" i="14"/>
  <c r="R32" i="14"/>
  <c r="R60" i="14"/>
  <c r="R72" i="14"/>
  <c r="AD32" i="14"/>
  <c r="AD72" i="14"/>
  <c r="AB32" i="14"/>
  <c r="AB72" i="14"/>
  <c r="Z32" i="14"/>
  <c r="Z72" i="14"/>
  <c r="X32" i="14"/>
  <c r="X72" i="14"/>
  <c r="V32" i="14"/>
  <c r="V72" i="14"/>
  <c r="T32" i="14"/>
  <c r="T72" i="14"/>
  <c r="P32" i="14"/>
  <c r="P72" i="14"/>
  <c r="N32" i="14"/>
  <c r="N72" i="14"/>
  <c r="L32" i="14"/>
  <c r="L72" i="14"/>
  <c r="J32" i="14"/>
  <c r="J72" i="14"/>
  <c r="H32" i="14"/>
  <c r="H72" i="14"/>
  <c r="D32" i="14"/>
  <c r="D72" i="14"/>
  <c r="F32" i="14"/>
  <c r="F72" i="14"/>
  <c r="B72" i="14"/>
  <c r="B12" i="13"/>
  <c r="AW76" i="14"/>
  <c r="AH76" i="14"/>
  <c r="R36" i="14"/>
  <c r="R76" i="14"/>
  <c r="AD36" i="14"/>
  <c r="AD76" i="14"/>
  <c r="AB36" i="14"/>
  <c r="AB76" i="14"/>
  <c r="Z36" i="14"/>
  <c r="Z76" i="14"/>
  <c r="X36" i="14"/>
  <c r="X76" i="14"/>
  <c r="V36" i="14"/>
  <c r="V76" i="14"/>
  <c r="T36" i="14"/>
  <c r="T76" i="14"/>
  <c r="P36" i="14"/>
  <c r="P76" i="14"/>
  <c r="N36" i="14"/>
  <c r="N76" i="14"/>
  <c r="L36" i="14"/>
  <c r="L76" i="14"/>
  <c r="J36" i="14"/>
  <c r="J76" i="14"/>
  <c r="H36" i="14"/>
  <c r="H76" i="14"/>
  <c r="D36" i="14"/>
  <c r="D76" i="14"/>
  <c r="F36" i="14"/>
  <c r="F76" i="14"/>
  <c r="B76" i="14"/>
  <c r="B16" i="13"/>
  <c r="AW77" i="14"/>
  <c r="AH77" i="14"/>
  <c r="R37" i="14"/>
  <c r="R77" i="14"/>
  <c r="AD37" i="14"/>
  <c r="AD77" i="14"/>
  <c r="AB37" i="14"/>
  <c r="AB77" i="14"/>
  <c r="Z37" i="14"/>
  <c r="Z77" i="14"/>
  <c r="X37" i="14"/>
  <c r="X77" i="14"/>
  <c r="V37" i="14"/>
  <c r="V77" i="14"/>
  <c r="T37" i="14"/>
  <c r="T77" i="14"/>
  <c r="P37" i="14"/>
  <c r="P77" i="14"/>
  <c r="N37" i="14"/>
  <c r="N77" i="14"/>
  <c r="L37" i="14"/>
  <c r="L77" i="14"/>
  <c r="J37" i="14"/>
  <c r="J77" i="14"/>
  <c r="H37" i="14"/>
  <c r="H77" i="14"/>
  <c r="D37" i="14"/>
  <c r="D77" i="14"/>
  <c r="F37" i="14"/>
  <c r="F77" i="14"/>
  <c r="B77" i="14"/>
  <c r="B17" i="13"/>
  <c r="AD23" i="14"/>
  <c r="AD63" i="14"/>
  <c r="AB23" i="14"/>
  <c r="AB63" i="14"/>
  <c r="Z23" i="14"/>
  <c r="Z63" i="14"/>
  <c r="X23" i="14"/>
  <c r="X63" i="14"/>
  <c r="V23" i="14"/>
  <c r="V63" i="14"/>
  <c r="T23" i="14"/>
  <c r="T63" i="14"/>
  <c r="R23" i="14"/>
  <c r="R63" i="14"/>
  <c r="P23" i="14"/>
  <c r="P63" i="14"/>
  <c r="N23" i="14"/>
  <c r="N63" i="14"/>
  <c r="L23" i="14"/>
  <c r="L63" i="14"/>
  <c r="J23" i="14"/>
  <c r="J63" i="14"/>
  <c r="H23" i="14"/>
  <c r="H63" i="14"/>
  <c r="D23" i="14"/>
  <c r="D63" i="14"/>
  <c r="F23" i="14"/>
  <c r="F63" i="14"/>
  <c r="B63" i="14"/>
  <c r="AW63" i="14"/>
  <c r="AH63" i="14"/>
  <c r="B3" i="13"/>
  <c r="AD24" i="14"/>
  <c r="AD64" i="14"/>
  <c r="AB24" i="14"/>
  <c r="AB64" i="14"/>
  <c r="Z24" i="14"/>
  <c r="Z64" i="14"/>
  <c r="X24" i="14"/>
  <c r="X64" i="14"/>
  <c r="V24" i="14"/>
  <c r="V64" i="14"/>
  <c r="T24" i="14"/>
  <c r="T64" i="14"/>
  <c r="R24" i="14"/>
  <c r="R64" i="14"/>
  <c r="P24" i="14"/>
  <c r="P64" i="14"/>
  <c r="N24" i="14"/>
  <c r="N64" i="14"/>
  <c r="L24" i="14"/>
  <c r="L64" i="14"/>
  <c r="J24" i="14"/>
  <c r="J64" i="14"/>
  <c r="H24" i="14"/>
  <c r="H64" i="14"/>
  <c r="D24" i="14"/>
  <c r="D64" i="14"/>
  <c r="F24" i="14"/>
  <c r="F64" i="14"/>
  <c r="B64" i="14"/>
  <c r="AW64" i="14"/>
  <c r="AH64" i="14"/>
  <c r="B4" i="13"/>
  <c r="AD25" i="14"/>
  <c r="AD65" i="14"/>
  <c r="AB25" i="14"/>
  <c r="AB65" i="14"/>
  <c r="Z25" i="14"/>
  <c r="Z65" i="14"/>
  <c r="X25" i="14"/>
  <c r="X65" i="14"/>
  <c r="V25" i="14"/>
  <c r="V65" i="14"/>
  <c r="T25" i="14"/>
  <c r="T65" i="14"/>
  <c r="R25" i="14"/>
  <c r="R65" i="14"/>
  <c r="P25" i="14"/>
  <c r="P65" i="14"/>
  <c r="N25" i="14"/>
  <c r="N65" i="14"/>
  <c r="L25" i="14"/>
  <c r="L65" i="14"/>
  <c r="J25" i="14"/>
  <c r="J65" i="14"/>
  <c r="H25" i="14"/>
  <c r="H65" i="14"/>
  <c r="D25" i="14"/>
  <c r="D65" i="14"/>
  <c r="F25" i="14"/>
  <c r="F65" i="14"/>
  <c r="B65" i="14"/>
  <c r="AW65" i="14"/>
  <c r="AH65" i="14"/>
  <c r="B5" i="13"/>
  <c r="AD26" i="14"/>
  <c r="AD66" i="14"/>
  <c r="AB26" i="14"/>
  <c r="AB66" i="14"/>
  <c r="Z26" i="14"/>
  <c r="Z66" i="14"/>
  <c r="X26" i="14"/>
  <c r="X66" i="14"/>
  <c r="V26" i="14"/>
  <c r="V66" i="14"/>
  <c r="T26" i="14"/>
  <c r="T66" i="14"/>
  <c r="R26" i="14"/>
  <c r="R66" i="14"/>
  <c r="P26" i="14"/>
  <c r="P66" i="14"/>
  <c r="N26" i="14"/>
  <c r="N66" i="14"/>
  <c r="L26" i="14"/>
  <c r="L66" i="14"/>
  <c r="J26" i="14"/>
  <c r="J66" i="14"/>
  <c r="H26" i="14"/>
  <c r="H66" i="14"/>
  <c r="D26" i="14"/>
  <c r="D66" i="14"/>
  <c r="F26" i="14"/>
  <c r="F66" i="14"/>
  <c r="B66" i="14"/>
  <c r="AW66" i="14"/>
  <c r="AH66" i="14"/>
  <c r="B6" i="13"/>
  <c r="AD27" i="14"/>
  <c r="AD67" i="14"/>
  <c r="AB27" i="14"/>
  <c r="AB67" i="14"/>
  <c r="Z27" i="14"/>
  <c r="Z67" i="14"/>
  <c r="X27" i="14"/>
  <c r="X67" i="14"/>
  <c r="V27" i="14"/>
  <c r="V67" i="14"/>
  <c r="T27" i="14"/>
  <c r="T67" i="14"/>
  <c r="R27" i="14"/>
  <c r="R67" i="14"/>
  <c r="P27" i="14"/>
  <c r="P67" i="14"/>
  <c r="N27" i="14"/>
  <c r="N67" i="14"/>
  <c r="L27" i="14"/>
  <c r="L67" i="14"/>
  <c r="J27" i="14"/>
  <c r="J67" i="14"/>
  <c r="H27" i="14"/>
  <c r="H67" i="14"/>
  <c r="D27" i="14"/>
  <c r="D67" i="14"/>
  <c r="F27" i="14"/>
  <c r="F67" i="14"/>
  <c r="B67" i="14"/>
  <c r="AW67" i="14"/>
  <c r="AQ67" i="14"/>
  <c r="AI67" i="14"/>
  <c r="AH67" i="14"/>
  <c r="B7" i="13"/>
  <c r="AD28" i="14"/>
  <c r="AD68" i="14"/>
  <c r="AB28" i="14"/>
  <c r="AB68" i="14"/>
  <c r="Z28" i="14"/>
  <c r="Z68" i="14"/>
  <c r="X28" i="14"/>
  <c r="X68" i="14"/>
  <c r="V28" i="14"/>
  <c r="V68" i="14"/>
  <c r="T28" i="14"/>
  <c r="T68" i="14"/>
  <c r="R28" i="14"/>
  <c r="R68" i="14"/>
  <c r="P28" i="14"/>
  <c r="P68" i="14"/>
  <c r="N28" i="14"/>
  <c r="N68" i="14"/>
  <c r="L28" i="14"/>
  <c r="L68" i="14"/>
  <c r="J28" i="14"/>
  <c r="J68" i="14"/>
  <c r="H28" i="14"/>
  <c r="H68" i="14"/>
  <c r="D28" i="14"/>
  <c r="D68" i="14"/>
  <c r="F28" i="14"/>
  <c r="F68" i="14"/>
  <c r="B68" i="14"/>
  <c r="AW68" i="14"/>
  <c r="AH68" i="14"/>
  <c r="B8" i="13"/>
  <c r="AD69" i="14"/>
  <c r="AB69" i="14"/>
  <c r="Z69" i="14"/>
  <c r="X69" i="14"/>
  <c r="V69" i="14"/>
  <c r="T69" i="14"/>
  <c r="R69" i="14"/>
  <c r="P69" i="14"/>
  <c r="N69" i="14"/>
  <c r="L69" i="14"/>
  <c r="J69" i="14"/>
  <c r="H69" i="14"/>
  <c r="B69" i="14"/>
  <c r="B9" i="13"/>
  <c r="AD70" i="14"/>
  <c r="AB70" i="14"/>
  <c r="Z70" i="14"/>
  <c r="X70" i="14"/>
  <c r="V70" i="14"/>
  <c r="T70" i="14"/>
  <c r="R70" i="14"/>
  <c r="P70" i="14"/>
  <c r="N70" i="14"/>
  <c r="L70" i="14"/>
  <c r="J70" i="14"/>
  <c r="H70" i="14"/>
  <c r="B70" i="14"/>
  <c r="B10" i="13"/>
  <c r="AD33" i="14"/>
  <c r="AD73" i="14"/>
  <c r="AB33" i="14"/>
  <c r="AB73" i="14"/>
  <c r="Z33" i="14"/>
  <c r="Z73" i="14"/>
  <c r="X33" i="14"/>
  <c r="X73" i="14"/>
  <c r="V33" i="14"/>
  <c r="V73" i="14"/>
  <c r="T33" i="14"/>
  <c r="T73" i="14"/>
  <c r="R33" i="14"/>
  <c r="R73" i="14"/>
  <c r="P33" i="14"/>
  <c r="P73" i="14"/>
  <c r="N33" i="14"/>
  <c r="N73" i="14"/>
  <c r="L33" i="14"/>
  <c r="L73" i="14"/>
  <c r="J33" i="14"/>
  <c r="J73" i="14"/>
  <c r="H33" i="14"/>
  <c r="H73" i="14"/>
  <c r="D33" i="14"/>
  <c r="D73" i="14"/>
  <c r="F33" i="14"/>
  <c r="F73" i="14"/>
  <c r="B73" i="14"/>
  <c r="AW73" i="14"/>
  <c r="AH73" i="14"/>
  <c r="B13" i="13"/>
  <c r="AD34" i="14"/>
  <c r="AD74" i="14"/>
  <c r="AB34" i="14"/>
  <c r="AB74" i="14"/>
  <c r="Z34" i="14"/>
  <c r="Z74" i="14"/>
  <c r="X34" i="14"/>
  <c r="X74" i="14"/>
  <c r="V34" i="14"/>
  <c r="V74" i="14"/>
  <c r="T34" i="14"/>
  <c r="T74" i="14"/>
  <c r="R34" i="14"/>
  <c r="R74" i="14"/>
  <c r="P34" i="14"/>
  <c r="P74" i="14"/>
  <c r="N34" i="14"/>
  <c r="N74" i="14"/>
  <c r="L34" i="14"/>
  <c r="L74" i="14"/>
  <c r="J34" i="14"/>
  <c r="J74" i="14"/>
  <c r="H34" i="14"/>
  <c r="H74" i="14"/>
  <c r="D34" i="14"/>
  <c r="D74" i="14"/>
  <c r="F34" i="14"/>
  <c r="F74" i="14"/>
  <c r="B74" i="14"/>
  <c r="AW74" i="14"/>
  <c r="AH74" i="14"/>
  <c r="B14" i="13"/>
  <c r="AD35" i="14"/>
  <c r="AD75" i="14"/>
  <c r="AB35" i="14"/>
  <c r="AB75" i="14"/>
  <c r="Z35" i="14"/>
  <c r="Z75" i="14"/>
  <c r="X35" i="14"/>
  <c r="X75" i="14"/>
  <c r="V35" i="14"/>
  <c r="V75" i="14"/>
  <c r="T35" i="14"/>
  <c r="T75" i="14"/>
  <c r="R35" i="14"/>
  <c r="R75" i="14"/>
  <c r="P35" i="14"/>
  <c r="P75" i="14"/>
  <c r="N35" i="14"/>
  <c r="N75" i="14"/>
  <c r="L35" i="14"/>
  <c r="L75" i="14"/>
  <c r="J35" i="14"/>
  <c r="J75" i="14"/>
  <c r="H35" i="14"/>
  <c r="H75" i="14"/>
  <c r="D35" i="14"/>
  <c r="D75" i="14"/>
  <c r="F35" i="14"/>
  <c r="F75" i="14"/>
  <c r="B75" i="14"/>
  <c r="AW75" i="14"/>
  <c r="AH75" i="14"/>
  <c r="B15" i="13"/>
  <c r="B19" i="13"/>
  <c r="BI77" i="14"/>
  <c r="BI76" i="14"/>
  <c r="BI75" i="14"/>
  <c r="BI74" i="14"/>
  <c r="BI73" i="14"/>
  <c r="BI72" i="14"/>
  <c r="BI70" i="14"/>
  <c r="BI69" i="14"/>
  <c r="BI68" i="14"/>
  <c r="BI67" i="14"/>
  <c r="BI66" i="14"/>
  <c r="BI65" i="14"/>
  <c r="BI64" i="14"/>
  <c r="BI63" i="14"/>
  <c r="BI57" i="14"/>
  <c r="BI56" i="14"/>
  <c r="BI55" i="14"/>
  <c r="BI54" i="14"/>
  <c r="BI53" i="14"/>
  <c r="BI52" i="14"/>
  <c r="BI50" i="14"/>
  <c r="BI49" i="14"/>
  <c r="BI48" i="14"/>
  <c r="BI47" i="14"/>
  <c r="BI46" i="14"/>
  <c r="BI45" i="14"/>
  <c r="BI44" i="14"/>
  <c r="BI43" i="14"/>
  <c r="BG77" i="14"/>
  <c r="BG76" i="14"/>
  <c r="BG75" i="14"/>
  <c r="BG74" i="14"/>
  <c r="BG73" i="14"/>
  <c r="BG72" i="14"/>
  <c r="BG70" i="14"/>
  <c r="BG69" i="14"/>
  <c r="BG68" i="14"/>
  <c r="BG67" i="14"/>
  <c r="BG66" i="14"/>
  <c r="BG65" i="14"/>
  <c r="BG64" i="14"/>
  <c r="BG63" i="14"/>
  <c r="BG57" i="14"/>
  <c r="BG56" i="14"/>
  <c r="BG55" i="14"/>
  <c r="BG54" i="14"/>
  <c r="BG53" i="14"/>
  <c r="BG52" i="14"/>
  <c r="BG50" i="14"/>
  <c r="BG49" i="14"/>
  <c r="BG48" i="14"/>
  <c r="BG47" i="14"/>
  <c r="BG46" i="14"/>
  <c r="BG45" i="14"/>
  <c r="BG44" i="14"/>
  <c r="BG43" i="14"/>
  <c r="BE77" i="14"/>
  <c r="BE76" i="14"/>
  <c r="BE75" i="14"/>
  <c r="BE74" i="14"/>
  <c r="BE73" i="14"/>
  <c r="BE72" i="14"/>
  <c r="BE70" i="14"/>
  <c r="BE69" i="14"/>
  <c r="BE68" i="14"/>
  <c r="BE67" i="14"/>
  <c r="BE66" i="14"/>
  <c r="BE65" i="14"/>
  <c r="BE64" i="14"/>
  <c r="BE63" i="14"/>
  <c r="BE57" i="14"/>
  <c r="BE56" i="14"/>
  <c r="BE55" i="14"/>
  <c r="BE54" i="14"/>
  <c r="BE53" i="14"/>
  <c r="BE52" i="14"/>
  <c r="BE50" i="14"/>
  <c r="BE49" i="14"/>
  <c r="BE48" i="14"/>
  <c r="BE47" i="14"/>
  <c r="BE46" i="14"/>
  <c r="BE45" i="14"/>
  <c r="BE44" i="14"/>
  <c r="BE43" i="14"/>
  <c r="BC77" i="14"/>
  <c r="BC76" i="14"/>
  <c r="BC75" i="14"/>
  <c r="BC74" i="14"/>
  <c r="BC73" i="14"/>
  <c r="BC72" i="14"/>
  <c r="BC70" i="14"/>
  <c r="BC69" i="14"/>
  <c r="BC68" i="14"/>
  <c r="BC67" i="14"/>
  <c r="BC66" i="14"/>
  <c r="BC65" i="14"/>
  <c r="BC64" i="14"/>
  <c r="BC63" i="14"/>
  <c r="BC57" i="14"/>
  <c r="BC56" i="14"/>
  <c r="BC55" i="14"/>
  <c r="BC54" i="14"/>
  <c r="BC53" i="14"/>
  <c r="BC52" i="14"/>
  <c r="BC50" i="14"/>
  <c r="BC49" i="14"/>
  <c r="BC48" i="14"/>
  <c r="BC47" i="14"/>
  <c r="BC46" i="14"/>
  <c r="BC45" i="14"/>
  <c r="BC44" i="14"/>
  <c r="BC43" i="14"/>
  <c r="BA77" i="14"/>
  <c r="BA76" i="14"/>
  <c r="BA75" i="14"/>
  <c r="BA74" i="14"/>
  <c r="BA73" i="14"/>
  <c r="BA72" i="14"/>
  <c r="BA70" i="14"/>
  <c r="BA69" i="14"/>
  <c r="BA68" i="14"/>
  <c r="BA67" i="14"/>
  <c r="BA66" i="14"/>
  <c r="BA65" i="14"/>
  <c r="BA64" i="14"/>
  <c r="BA63" i="14"/>
  <c r="BA57" i="14"/>
  <c r="BA56" i="14"/>
  <c r="BA55" i="14"/>
  <c r="BA54" i="14"/>
  <c r="BA53" i="14"/>
  <c r="BA52" i="14"/>
  <c r="BA50" i="14"/>
  <c r="BA49" i="14"/>
  <c r="BA48" i="14"/>
  <c r="BA47" i="14"/>
  <c r="BA46" i="14"/>
  <c r="BA45" i="14"/>
  <c r="BA44" i="14"/>
  <c r="BA43" i="14"/>
  <c r="AY77" i="14"/>
  <c r="AY76" i="14"/>
  <c r="AY75" i="14"/>
  <c r="AY74" i="14"/>
  <c r="AY73" i="14"/>
  <c r="AY72" i="14"/>
  <c r="AY70" i="14"/>
  <c r="AY69" i="14"/>
  <c r="AY68" i="14"/>
  <c r="AY67" i="14"/>
  <c r="AY66" i="14"/>
  <c r="AY65" i="14"/>
  <c r="AY64" i="14"/>
  <c r="AY63" i="14"/>
  <c r="AY57" i="14"/>
  <c r="AY56" i="14"/>
  <c r="AY55" i="14"/>
  <c r="AY54" i="14"/>
  <c r="AY53" i="14"/>
  <c r="AY52" i="14"/>
  <c r="AY50" i="14"/>
  <c r="AY49" i="14"/>
  <c r="AY48" i="14"/>
  <c r="AY47" i="14"/>
  <c r="AY46" i="14"/>
  <c r="AY45" i="14"/>
  <c r="AY44" i="14"/>
  <c r="AY43" i="14"/>
  <c r="AW70" i="14"/>
  <c r="AW69" i="14"/>
  <c r="AW57" i="14"/>
  <c r="AW56" i="14"/>
  <c r="AW55" i="14"/>
  <c r="AW54" i="14"/>
  <c r="AW53" i="14"/>
  <c r="AW52" i="14"/>
  <c r="AW50" i="14"/>
  <c r="AW49" i="14"/>
  <c r="AW48" i="14"/>
  <c r="AW47" i="14"/>
  <c r="AW46" i="14"/>
  <c r="AW45" i="14"/>
  <c r="AW44" i="14"/>
  <c r="AW43" i="14"/>
  <c r="AU77" i="14"/>
  <c r="AU76" i="14"/>
  <c r="AU75" i="14"/>
  <c r="AU74" i="14"/>
  <c r="AU73" i="14"/>
  <c r="AU72" i="14"/>
  <c r="AU70" i="14"/>
  <c r="AU69" i="14"/>
  <c r="AU68" i="14"/>
  <c r="AU67" i="14"/>
  <c r="AU66" i="14"/>
  <c r="AU65" i="14"/>
  <c r="AU64" i="14"/>
  <c r="AU63" i="14"/>
  <c r="AU57" i="14"/>
  <c r="AU56" i="14"/>
  <c r="AU55" i="14"/>
  <c r="AU54" i="14"/>
  <c r="AU53" i="14"/>
  <c r="AU52" i="14"/>
  <c r="AU50" i="14"/>
  <c r="AU49" i="14"/>
  <c r="AU48" i="14"/>
  <c r="AU47" i="14"/>
  <c r="AU46" i="14"/>
  <c r="AU45" i="14"/>
  <c r="AU44" i="14"/>
  <c r="AU43" i="14"/>
  <c r="AS77" i="14"/>
  <c r="AS76" i="14"/>
  <c r="AS75" i="14"/>
  <c r="AS74" i="14"/>
  <c r="AS73" i="14"/>
  <c r="AS72" i="14"/>
  <c r="AS70" i="14"/>
  <c r="AS69" i="14"/>
  <c r="AS68" i="14"/>
  <c r="AS67" i="14"/>
  <c r="AS66" i="14"/>
  <c r="AS65" i="14"/>
  <c r="AS64" i="14"/>
  <c r="AS63" i="14"/>
  <c r="AS57" i="14"/>
  <c r="AS56" i="14"/>
  <c r="AS55" i="14"/>
  <c r="AS54" i="14"/>
  <c r="AS53" i="14"/>
  <c r="AS52" i="14"/>
  <c r="AS50" i="14"/>
  <c r="AS49" i="14"/>
  <c r="AS48" i="14"/>
  <c r="AS47" i="14"/>
  <c r="AS46" i="14"/>
  <c r="AS45" i="14"/>
  <c r="AS44" i="14"/>
  <c r="AS43" i="14"/>
  <c r="AQ77" i="14"/>
  <c r="AQ76" i="14"/>
  <c r="AQ75" i="14"/>
  <c r="AQ74" i="14"/>
  <c r="AQ73" i="14"/>
  <c r="AQ72" i="14"/>
  <c r="AQ70" i="14"/>
  <c r="AQ69" i="14"/>
  <c r="AQ68" i="14"/>
  <c r="AQ66" i="14"/>
  <c r="AQ65" i="14"/>
  <c r="AQ64" i="14"/>
  <c r="AQ63" i="14"/>
  <c r="AQ57" i="14"/>
  <c r="AQ56" i="14"/>
  <c r="AQ55" i="14"/>
  <c r="AQ54" i="14"/>
  <c r="AQ53" i="14"/>
  <c r="AQ52" i="14"/>
  <c r="AQ50" i="14"/>
  <c r="AQ49" i="14"/>
  <c r="AQ48" i="14"/>
  <c r="AQ47" i="14"/>
  <c r="AQ46" i="14"/>
  <c r="AQ45" i="14"/>
  <c r="AQ44" i="14"/>
  <c r="AQ43" i="14"/>
  <c r="AO77" i="14"/>
  <c r="AO76" i="14"/>
  <c r="AO75" i="14"/>
  <c r="AO74" i="14"/>
  <c r="AO73" i="14"/>
  <c r="AO72" i="14"/>
  <c r="AO70" i="14"/>
  <c r="AO69" i="14"/>
  <c r="AO68" i="14"/>
  <c r="AO67" i="14"/>
  <c r="AO66" i="14"/>
  <c r="AO65" i="14"/>
  <c r="AO64" i="14"/>
  <c r="AO63" i="14"/>
  <c r="AO57" i="14"/>
  <c r="AO56" i="14"/>
  <c r="AO55" i="14"/>
  <c r="AO54" i="14"/>
  <c r="AO53" i="14"/>
  <c r="AO52" i="14"/>
  <c r="AO50" i="14"/>
  <c r="AO49" i="14"/>
  <c r="AO48" i="14"/>
  <c r="AO47" i="14"/>
  <c r="AO46" i="14"/>
  <c r="AO45" i="14"/>
  <c r="AO44" i="14"/>
  <c r="AO43" i="14"/>
  <c r="AM77" i="14"/>
  <c r="AM76" i="14"/>
  <c r="AM75" i="14"/>
  <c r="AM74" i="14"/>
  <c r="AM73" i="14"/>
  <c r="AM72" i="14"/>
  <c r="AM70" i="14"/>
  <c r="AM69" i="14"/>
  <c r="AM68" i="14"/>
  <c r="AM67" i="14"/>
  <c r="AM66" i="14"/>
  <c r="AM65" i="14"/>
  <c r="AM64" i="14"/>
  <c r="AM63" i="14"/>
  <c r="AM57" i="14"/>
  <c r="AM56" i="14"/>
  <c r="AM55" i="14"/>
  <c r="AM54" i="14"/>
  <c r="AM53" i="14"/>
  <c r="AM52" i="14"/>
  <c r="AM50" i="14"/>
  <c r="AM49" i="14"/>
  <c r="AM48" i="14"/>
  <c r="AM47" i="14"/>
  <c r="AM46" i="14"/>
  <c r="AM45" i="14"/>
  <c r="AM44" i="14"/>
  <c r="AM43" i="14"/>
  <c r="AK77" i="14"/>
  <c r="AK76" i="14"/>
  <c r="AK75" i="14"/>
  <c r="AK74" i="14"/>
  <c r="AK73" i="14"/>
  <c r="AK72" i="14"/>
  <c r="AK70" i="14"/>
  <c r="AK69" i="14"/>
  <c r="AK68" i="14"/>
  <c r="AK67" i="14"/>
  <c r="AK66" i="14"/>
  <c r="AK65" i="14"/>
  <c r="AK64" i="14"/>
  <c r="AK63" i="14"/>
  <c r="AK57" i="14"/>
  <c r="AK56" i="14"/>
  <c r="AK55" i="14"/>
  <c r="AK54" i="14"/>
  <c r="AK53" i="14"/>
  <c r="AK52" i="14"/>
  <c r="AK50" i="14"/>
  <c r="AK49" i="14"/>
  <c r="AK48" i="14"/>
  <c r="AK47" i="14"/>
  <c r="AK46" i="14"/>
  <c r="AK45" i="14"/>
  <c r="AK44" i="14"/>
  <c r="AK43" i="14"/>
  <c r="AI64" i="14"/>
  <c r="AI65" i="14"/>
  <c r="AI66" i="14"/>
  <c r="AI68" i="14"/>
  <c r="AI69" i="14"/>
  <c r="AI70" i="14"/>
  <c r="AI72" i="14"/>
  <c r="AI73" i="14"/>
  <c r="AI74" i="14"/>
  <c r="AI75" i="14"/>
  <c r="AI76" i="14"/>
  <c r="AI77" i="14"/>
  <c r="AI63" i="14"/>
  <c r="AI57" i="14"/>
  <c r="AH57" i="14"/>
  <c r="AH69" i="14"/>
  <c r="AH70" i="14"/>
  <c r="AI44" i="14"/>
  <c r="AI45" i="14"/>
  <c r="AI46" i="14"/>
  <c r="AI47" i="14"/>
  <c r="AI48" i="14"/>
  <c r="AI49" i="14"/>
  <c r="AI50" i="14"/>
  <c r="AI52" i="14"/>
  <c r="AI53" i="14"/>
  <c r="AI54" i="14"/>
  <c r="AI55" i="14"/>
  <c r="AI56" i="14"/>
  <c r="AI43" i="14"/>
  <c r="D4" i="14"/>
  <c r="AH44" i="14"/>
  <c r="D5" i="14"/>
  <c r="F5" i="14"/>
  <c r="F45" i="14"/>
  <c r="H5" i="14"/>
  <c r="H45" i="14"/>
  <c r="J5" i="14"/>
  <c r="J45" i="14"/>
  <c r="L5" i="14"/>
  <c r="L45" i="14"/>
  <c r="N5" i="14"/>
  <c r="N45" i="14"/>
  <c r="P5" i="14"/>
  <c r="P45" i="14"/>
  <c r="R5" i="14"/>
  <c r="R40" i="14"/>
  <c r="R45" i="14"/>
  <c r="T5" i="14"/>
  <c r="T45" i="14"/>
  <c r="V5" i="14"/>
  <c r="V45" i="14"/>
  <c r="X5" i="14"/>
  <c r="X45" i="14"/>
  <c r="Z5" i="14"/>
  <c r="Z45" i="14"/>
  <c r="AB5" i="14"/>
  <c r="AB45" i="14"/>
  <c r="AD5" i="14"/>
  <c r="AD45" i="14"/>
  <c r="AH45" i="14"/>
  <c r="D6" i="14"/>
  <c r="F6" i="14"/>
  <c r="F46" i="14"/>
  <c r="H6" i="14"/>
  <c r="H46" i="14"/>
  <c r="J6" i="14"/>
  <c r="J46" i="14"/>
  <c r="L6" i="14"/>
  <c r="L46" i="14"/>
  <c r="N6" i="14"/>
  <c r="N46" i="14"/>
  <c r="P6" i="14"/>
  <c r="P46" i="14"/>
  <c r="R6" i="14"/>
  <c r="R46" i="14"/>
  <c r="T6" i="14"/>
  <c r="T46" i="14"/>
  <c r="V6" i="14"/>
  <c r="V46" i="14"/>
  <c r="X6" i="14"/>
  <c r="X46" i="14"/>
  <c r="Z6" i="14"/>
  <c r="Z46" i="14"/>
  <c r="AB6" i="14"/>
  <c r="AB46" i="14"/>
  <c r="AD6" i="14"/>
  <c r="AD46" i="14"/>
  <c r="AH46" i="14"/>
  <c r="D7" i="14"/>
  <c r="F7" i="14"/>
  <c r="F47" i="14"/>
  <c r="H7" i="14"/>
  <c r="H47" i="14"/>
  <c r="J7" i="14"/>
  <c r="J47" i="14"/>
  <c r="L7" i="14"/>
  <c r="L47" i="14"/>
  <c r="N7" i="14"/>
  <c r="N47" i="14"/>
  <c r="P7" i="14"/>
  <c r="P47" i="14"/>
  <c r="R7" i="14"/>
  <c r="R47" i="14"/>
  <c r="T7" i="14"/>
  <c r="T47" i="14"/>
  <c r="V7" i="14"/>
  <c r="V47" i="14"/>
  <c r="X7" i="14"/>
  <c r="X47" i="14"/>
  <c r="Z7" i="14"/>
  <c r="Z47" i="14"/>
  <c r="AB7" i="14"/>
  <c r="AB47" i="14"/>
  <c r="AD7" i="14"/>
  <c r="AD47" i="14"/>
  <c r="AH47" i="14"/>
  <c r="D8" i="14"/>
  <c r="F8" i="14"/>
  <c r="F48" i="14"/>
  <c r="H8" i="14"/>
  <c r="H48" i="14"/>
  <c r="J8" i="14"/>
  <c r="J48" i="14"/>
  <c r="L8" i="14"/>
  <c r="L48" i="14"/>
  <c r="N8" i="14"/>
  <c r="N48" i="14"/>
  <c r="P8" i="14"/>
  <c r="P48" i="14"/>
  <c r="R8" i="14"/>
  <c r="R48" i="14"/>
  <c r="T8" i="14"/>
  <c r="T48" i="14"/>
  <c r="V8" i="14"/>
  <c r="V48" i="14"/>
  <c r="X8" i="14"/>
  <c r="X48" i="14"/>
  <c r="Z8" i="14"/>
  <c r="Z48" i="14"/>
  <c r="AB8" i="14"/>
  <c r="AB48" i="14"/>
  <c r="AD8" i="14"/>
  <c r="AD48" i="14"/>
  <c r="AH48" i="14"/>
  <c r="D9" i="14"/>
  <c r="AH49" i="14"/>
  <c r="D10" i="14"/>
  <c r="F10" i="14"/>
  <c r="F50" i="14"/>
  <c r="H10" i="14"/>
  <c r="H50" i="14"/>
  <c r="J10" i="14"/>
  <c r="J50" i="14"/>
  <c r="L10" i="14"/>
  <c r="L50" i="14"/>
  <c r="N10" i="14"/>
  <c r="N50" i="14"/>
  <c r="P10" i="14"/>
  <c r="P50" i="14"/>
  <c r="R10" i="14"/>
  <c r="R50" i="14"/>
  <c r="T10" i="14"/>
  <c r="T50" i="14"/>
  <c r="V10" i="14"/>
  <c r="V50" i="14"/>
  <c r="X10" i="14"/>
  <c r="X50" i="14"/>
  <c r="Z10" i="14"/>
  <c r="Z50" i="14"/>
  <c r="AB10" i="14"/>
  <c r="AB50" i="14"/>
  <c r="AD10" i="14"/>
  <c r="AD50" i="14"/>
  <c r="AH50" i="14"/>
  <c r="D11" i="14"/>
  <c r="D12" i="14"/>
  <c r="F12" i="14"/>
  <c r="F52" i="14"/>
  <c r="H12" i="14"/>
  <c r="H52" i="14"/>
  <c r="J12" i="14"/>
  <c r="J52" i="14"/>
  <c r="L12" i="14"/>
  <c r="L52" i="14"/>
  <c r="N12" i="14"/>
  <c r="N52" i="14"/>
  <c r="P12" i="14"/>
  <c r="P52" i="14"/>
  <c r="R12" i="14"/>
  <c r="R52" i="14"/>
  <c r="T12" i="14"/>
  <c r="T52" i="14"/>
  <c r="V12" i="14"/>
  <c r="V52" i="14"/>
  <c r="X12" i="14"/>
  <c r="X52" i="14"/>
  <c r="Z12" i="14"/>
  <c r="Z52" i="14"/>
  <c r="AB12" i="14"/>
  <c r="AB52" i="14"/>
  <c r="AD12" i="14"/>
  <c r="AD52" i="14"/>
  <c r="AH52" i="14"/>
  <c r="D13" i="14"/>
  <c r="F13" i="14"/>
  <c r="F53" i="14"/>
  <c r="H13" i="14"/>
  <c r="H53" i="14"/>
  <c r="J13" i="14"/>
  <c r="J53" i="14"/>
  <c r="L13" i="14"/>
  <c r="L53" i="14"/>
  <c r="N13" i="14"/>
  <c r="N53" i="14"/>
  <c r="P13" i="14"/>
  <c r="P53" i="14"/>
  <c r="R13" i="14"/>
  <c r="R53" i="14"/>
  <c r="T13" i="14"/>
  <c r="T53" i="14"/>
  <c r="V13" i="14"/>
  <c r="V53" i="14"/>
  <c r="X13" i="14"/>
  <c r="X53" i="14"/>
  <c r="Z13" i="14"/>
  <c r="Z53" i="14"/>
  <c r="AB13" i="14"/>
  <c r="AB53" i="14"/>
  <c r="AD13" i="14"/>
  <c r="AD53" i="14"/>
  <c r="AH53" i="14"/>
  <c r="D14" i="14"/>
  <c r="F14" i="14"/>
  <c r="F54" i="14"/>
  <c r="H14" i="14"/>
  <c r="H54" i="14"/>
  <c r="J14" i="14"/>
  <c r="J54" i="14"/>
  <c r="L14" i="14"/>
  <c r="L54" i="14"/>
  <c r="N14" i="14"/>
  <c r="N54" i="14"/>
  <c r="P14" i="14"/>
  <c r="P54" i="14"/>
  <c r="R14" i="14"/>
  <c r="R54" i="14"/>
  <c r="T14" i="14"/>
  <c r="T54" i="14"/>
  <c r="V14" i="14"/>
  <c r="V54" i="14"/>
  <c r="X14" i="14"/>
  <c r="X54" i="14"/>
  <c r="Z14" i="14"/>
  <c r="Z54" i="14"/>
  <c r="AB14" i="14"/>
  <c r="AB54" i="14"/>
  <c r="AD14" i="14"/>
  <c r="AD54" i="14"/>
  <c r="AH54" i="14"/>
  <c r="D15" i="14"/>
  <c r="F15" i="14"/>
  <c r="F55" i="14"/>
  <c r="H15" i="14"/>
  <c r="H55" i="14"/>
  <c r="J15" i="14"/>
  <c r="J55" i="14"/>
  <c r="L15" i="14"/>
  <c r="L55" i="14"/>
  <c r="N15" i="14"/>
  <c r="N40" i="14"/>
  <c r="N55" i="14"/>
  <c r="P15" i="14"/>
  <c r="P55" i="14"/>
  <c r="R15" i="14"/>
  <c r="R55" i="14"/>
  <c r="T15" i="14"/>
  <c r="T55" i="14"/>
  <c r="V15" i="14"/>
  <c r="V40" i="14"/>
  <c r="V55" i="14"/>
  <c r="X15" i="14"/>
  <c r="X55" i="14"/>
  <c r="Z15" i="14"/>
  <c r="Z55" i="14"/>
  <c r="AB15" i="14"/>
  <c r="AB55" i="14"/>
  <c r="AD15" i="14"/>
  <c r="AD55" i="14"/>
  <c r="AH55" i="14"/>
  <c r="D16" i="14"/>
  <c r="F16" i="14"/>
  <c r="F56" i="14"/>
  <c r="H16" i="14"/>
  <c r="H56" i="14"/>
  <c r="J16" i="14"/>
  <c r="J56" i="14"/>
  <c r="L16" i="14"/>
  <c r="L56" i="14"/>
  <c r="N16" i="14"/>
  <c r="N56" i="14"/>
  <c r="P16" i="14"/>
  <c r="P56" i="14"/>
  <c r="R16" i="14"/>
  <c r="R56" i="14"/>
  <c r="T16" i="14"/>
  <c r="T56" i="14"/>
  <c r="V16" i="14"/>
  <c r="V56" i="14"/>
  <c r="X16" i="14"/>
  <c r="X56" i="14"/>
  <c r="Z16" i="14"/>
  <c r="Z56" i="14"/>
  <c r="AB16" i="14"/>
  <c r="AB56" i="14"/>
  <c r="AD16" i="14"/>
  <c r="AD56" i="14"/>
  <c r="AH56" i="14"/>
  <c r="D30" i="14"/>
  <c r="D60" i="14"/>
  <c r="D70" i="14"/>
  <c r="D3" i="14"/>
  <c r="F60" i="14"/>
  <c r="H60" i="14"/>
  <c r="J60" i="14"/>
  <c r="L60" i="14"/>
  <c r="N60" i="14"/>
  <c r="P60" i="14"/>
  <c r="T60" i="14"/>
  <c r="V60" i="14"/>
  <c r="X60" i="14"/>
  <c r="Z60" i="14"/>
  <c r="AB60" i="14"/>
  <c r="AD60" i="14"/>
  <c r="F40" i="14"/>
  <c r="H40" i="14"/>
  <c r="J40" i="14"/>
  <c r="L40" i="14"/>
  <c r="P40" i="14"/>
  <c r="T40" i="14"/>
  <c r="X40" i="14"/>
  <c r="Z40" i="14"/>
  <c r="AB40" i="14"/>
  <c r="AD40" i="14"/>
  <c r="D40" i="14"/>
  <c r="A3" i="14"/>
  <c r="A203" i="14"/>
  <c r="A4" i="14"/>
  <c r="A204" i="14"/>
  <c r="A5" i="14"/>
  <c r="A205" i="14"/>
  <c r="A6" i="14"/>
  <c r="A206" i="14"/>
  <c r="A7" i="14"/>
  <c r="A207" i="14"/>
  <c r="A8" i="14"/>
  <c r="A208" i="14"/>
  <c r="A21" i="14"/>
  <c r="A221" i="14"/>
  <c r="A23" i="14"/>
  <c r="A223" i="14"/>
  <c r="A24" i="14"/>
  <c r="A224" i="14"/>
  <c r="A25" i="14"/>
  <c r="A225" i="14"/>
  <c r="A26" i="14"/>
  <c r="A226" i="14"/>
  <c r="A27" i="14"/>
  <c r="A227" i="14"/>
  <c r="A28" i="14"/>
  <c r="A228" i="14"/>
  <c r="A32" i="14"/>
  <c r="A232" i="14"/>
  <c r="A1" i="14"/>
  <c r="A201" i="14"/>
  <c r="A83" i="14"/>
  <c r="A84" i="14"/>
  <c r="A85" i="14"/>
  <c r="A86" i="14"/>
  <c r="A87" i="14"/>
  <c r="A88" i="14"/>
  <c r="A9" i="14"/>
  <c r="A89" i="14"/>
  <c r="A10" i="14"/>
  <c r="A90" i="14"/>
  <c r="A12" i="14"/>
  <c r="A92" i="14"/>
  <c r="A13" i="14"/>
  <c r="A93" i="14"/>
  <c r="A14" i="14"/>
  <c r="A94" i="14"/>
  <c r="A15" i="14"/>
  <c r="A95" i="14"/>
  <c r="A16" i="14"/>
  <c r="A96" i="14"/>
  <c r="A17" i="14"/>
  <c r="A97" i="14"/>
  <c r="A101" i="14"/>
  <c r="A103" i="14"/>
  <c r="A104" i="14"/>
  <c r="A105" i="14"/>
  <c r="A106" i="14"/>
  <c r="A107" i="14"/>
  <c r="A108" i="14"/>
  <c r="A29" i="14"/>
  <c r="A109" i="14"/>
  <c r="A30" i="14"/>
  <c r="A110" i="14"/>
  <c r="A112" i="14"/>
  <c r="A33" i="14"/>
  <c r="A113" i="14"/>
  <c r="A34" i="14"/>
  <c r="A114" i="14"/>
  <c r="A35" i="14"/>
  <c r="A115" i="14"/>
  <c r="A36" i="14"/>
  <c r="A116" i="14"/>
  <c r="A37" i="14"/>
  <c r="A117" i="14"/>
  <c r="A81" i="14"/>
  <c r="F100" i="14"/>
  <c r="H100" i="14"/>
  <c r="J100" i="14"/>
  <c r="L100" i="14"/>
  <c r="N100" i="14"/>
  <c r="P100" i="14"/>
  <c r="R100" i="14"/>
  <c r="T100" i="14"/>
  <c r="V100" i="14"/>
  <c r="X100" i="14"/>
  <c r="Z100" i="14"/>
  <c r="AB100" i="14"/>
  <c r="AD100" i="14"/>
  <c r="F21" i="14"/>
  <c r="F61" i="14"/>
  <c r="F101" i="14"/>
  <c r="H21" i="14"/>
  <c r="H61" i="14"/>
  <c r="H101" i="14"/>
  <c r="J21" i="14"/>
  <c r="J61" i="14"/>
  <c r="J101" i="14"/>
  <c r="L21" i="14"/>
  <c r="L61" i="14"/>
  <c r="L101" i="14"/>
  <c r="N21" i="14"/>
  <c r="N61" i="14"/>
  <c r="N101" i="14"/>
  <c r="P21" i="14"/>
  <c r="P61" i="14"/>
  <c r="P101" i="14"/>
  <c r="R21" i="14"/>
  <c r="R61" i="14"/>
  <c r="R101" i="14"/>
  <c r="T21" i="14"/>
  <c r="T61" i="14"/>
  <c r="T101" i="14"/>
  <c r="V21" i="14"/>
  <c r="V61" i="14"/>
  <c r="V101" i="14"/>
  <c r="X21" i="14"/>
  <c r="X61" i="14"/>
  <c r="X101" i="14"/>
  <c r="Z21" i="14"/>
  <c r="Z61" i="14"/>
  <c r="Z101" i="14"/>
  <c r="AB21" i="14"/>
  <c r="AB61" i="14"/>
  <c r="AB101" i="14"/>
  <c r="AD21" i="14"/>
  <c r="AD61" i="14"/>
  <c r="AD101" i="14"/>
  <c r="D21" i="14"/>
  <c r="D61" i="14"/>
  <c r="D101" i="14"/>
  <c r="D100" i="14"/>
  <c r="F80" i="14"/>
  <c r="H80" i="14"/>
  <c r="J80" i="14"/>
  <c r="L80" i="14"/>
  <c r="N80" i="14"/>
  <c r="P80" i="14"/>
  <c r="R80" i="14"/>
  <c r="T80" i="14"/>
  <c r="V80" i="14"/>
  <c r="X80" i="14"/>
  <c r="Z80" i="14"/>
  <c r="AB80" i="14"/>
  <c r="AD80" i="14"/>
  <c r="F1" i="14"/>
  <c r="F41" i="14"/>
  <c r="F81" i="14"/>
  <c r="H1" i="14"/>
  <c r="H41" i="14"/>
  <c r="H81" i="14"/>
  <c r="J1" i="14"/>
  <c r="J41" i="14"/>
  <c r="J81" i="14"/>
  <c r="L1" i="14"/>
  <c r="L41" i="14"/>
  <c r="L81" i="14"/>
  <c r="N1" i="14"/>
  <c r="N41" i="14"/>
  <c r="N81" i="14"/>
  <c r="P1" i="14"/>
  <c r="P41" i="14"/>
  <c r="P81" i="14"/>
  <c r="R1" i="14"/>
  <c r="R41" i="14"/>
  <c r="R81" i="14"/>
  <c r="T1" i="14"/>
  <c r="T41" i="14"/>
  <c r="T81" i="14"/>
  <c r="V1" i="14"/>
  <c r="V41" i="14"/>
  <c r="V81" i="14"/>
  <c r="X1" i="14"/>
  <c r="X41" i="14"/>
  <c r="X81" i="14"/>
  <c r="Z1" i="14"/>
  <c r="Z41" i="14"/>
  <c r="Z81" i="14"/>
  <c r="AB1" i="14"/>
  <c r="AB41" i="14"/>
  <c r="AB81" i="14"/>
  <c r="AD1" i="14"/>
  <c r="AD41" i="14"/>
  <c r="AD81" i="14"/>
  <c r="D1" i="14"/>
  <c r="D41" i="14"/>
  <c r="D81" i="14"/>
  <c r="D80" i="14"/>
  <c r="B32" i="14"/>
  <c r="B150" i="14"/>
  <c r="H112" i="14"/>
  <c r="P112" i="14"/>
  <c r="D112" i="14"/>
  <c r="F112" i="14"/>
  <c r="J112" i="14"/>
  <c r="L112" i="14"/>
  <c r="N112" i="14"/>
  <c r="R112" i="14"/>
  <c r="T112" i="14"/>
  <c r="V112" i="14"/>
  <c r="X112" i="14"/>
  <c r="Z112" i="14"/>
  <c r="AB112" i="14"/>
  <c r="AD112" i="14"/>
  <c r="B112" i="14"/>
  <c r="D150" i="14"/>
  <c r="F180" i="14"/>
  <c r="F231" i="14"/>
  <c r="F234" i="14"/>
  <c r="H180" i="14"/>
  <c r="H231" i="14"/>
  <c r="H234" i="14"/>
  <c r="J180" i="14"/>
  <c r="J231" i="14"/>
  <c r="J234" i="14"/>
  <c r="L180" i="14"/>
  <c r="L231" i="14"/>
  <c r="L234" i="14"/>
  <c r="N180" i="14"/>
  <c r="N231" i="14"/>
  <c r="N234" i="14"/>
  <c r="P180" i="14"/>
  <c r="P231" i="14"/>
  <c r="P234" i="14"/>
  <c r="R180" i="14"/>
  <c r="R231" i="14"/>
  <c r="R234" i="14"/>
  <c r="T180" i="14"/>
  <c r="T231" i="14"/>
  <c r="T234" i="14"/>
  <c r="V180" i="14"/>
  <c r="V231" i="14"/>
  <c r="V234" i="14"/>
  <c r="X180" i="14"/>
  <c r="X231" i="14"/>
  <c r="X234" i="14"/>
  <c r="Z180" i="14"/>
  <c r="Z231" i="14"/>
  <c r="Z234" i="14"/>
  <c r="AB180" i="14"/>
  <c r="AB231" i="14"/>
  <c r="AB234" i="14"/>
  <c r="AD180" i="14"/>
  <c r="AD231" i="14"/>
  <c r="AD234" i="14"/>
  <c r="F232" i="14"/>
  <c r="F235" i="14"/>
  <c r="H232" i="14"/>
  <c r="H235" i="14"/>
  <c r="J232" i="14"/>
  <c r="J235" i="14"/>
  <c r="L232" i="14"/>
  <c r="L235" i="14"/>
  <c r="N232" i="14"/>
  <c r="N235" i="14"/>
  <c r="P232" i="14"/>
  <c r="P235" i="14"/>
  <c r="R232" i="14"/>
  <c r="R235" i="14"/>
  <c r="T232" i="14"/>
  <c r="T235" i="14"/>
  <c r="V232" i="14"/>
  <c r="V235" i="14"/>
  <c r="X232" i="14"/>
  <c r="X235" i="14"/>
  <c r="Z232" i="14"/>
  <c r="Z235" i="14"/>
  <c r="AB232" i="14"/>
  <c r="AB235" i="14"/>
  <c r="AD232" i="14"/>
  <c r="AD235" i="14"/>
  <c r="D180" i="14"/>
  <c r="D232" i="14"/>
  <c r="D235" i="14"/>
  <c r="D231" i="14"/>
  <c r="D234" i="14"/>
  <c r="D192" i="14"/>
  <c r="D29" i="14"/>
  <c r="D69" i="14"/>
  <c r="F29" i="14"/>
  <c r="F69" i="14"/>
  <c r="H29" i="14"/>
  <c r="J29" i="14"/>
  <c r="L29" i="14"/>
  <c r="N29" i="14"/>
  <c r="P29" i="14"/>
  <c r="R29" i="14"/>
  <c r="T29" i="14"/>
  <c r="V29" i="14"/>
  <c r="X29" i="14"/>
  <c r="Z29" i="14"/>
  <c r="AB29" i="14"/>
  <c r="AD29" i="14"/>
  <c r="F30" i="14"/>
  <c r="F70" i="14"/>
  <c r="H30" i="14"/>
  <c r="J30" i="14"/>
  <c r="L30" i="14"/>
  <c r="N30" i="14"/>
  <c r="P30" i="14"/>
  <c r="R30" i="14"/>
  <c r="T30" i="14"/>
  <c r="V30" i="14"/>
  <c r="X30" i="14"/>
  <c r="Z30" i="14"/>
  <c r="AB30" i="14"/>
  <c r="AD30" i="14"/>
  <c r="D44" i="14"/>
  <c r="F4" i="14"/>
  <c r="F44" i="14"/>
  <c r="H4" i="14"/>
  <c r="H44" i="14"/>
  <c r="J4" i="14"/>
  <c r="J44" i="14"/>
  <c r="L4" i="14"/>
  <c r="L44" i="14"/>
  <c r="N4" i="14"/>
  <c r="N44" i="14"/>
  <c r="P4" i="14"/>
  <c r="P44" i="14"/>
  <c r="R4" i="14"/>
  <c r="R44" i="14"/>
  <c r="T4" i="14"/>
  <c r="T44" i="14"/>
  <c r="V4" i="14"/>
  <c r="V44" i="14"/>
  <c r="X4" i="14"/>
  <c r="X44" i="14"/>
  <c r="Z4" i="14"/>
  <c r="Z44" i="14"/>
  <c r="AB4" i="14"/>
  <c r="AB44" i="14"/>
  <c r="AD4" i="14"/>
  <c r="AD44" i="14"/>
  <c r="B44" i="14"/>
  <c r="B4" i="10"/>
  <c r="D45" i="14"/>
  <c r="B45" i="14"/>
  <c r="B5" i="10"/>
  <c r="D46" i="14"/>
  <c r="B46" i="14"/>
  <c r="B6" i="10"/>
  <c r="D47" i="14"/>
  <c r="B47" i="14"/>
  <c r="B7" i="10"/>
  <c r="D48" i="14"/>
  <c r="B48" i="14"/>
  <c r="B8" i="10"/>
  <c r="D49" i="14"/>
  <c r="F9" i="14"/>
  <c r="F49" i="14"/>
  <c r="H9" i="14"/>
  <c r="H49" i="14"/>
  <c r="J9" i="14"/>
  <c r="J49" i="14"/>
  <c r="L9" i="14"/>
  <c r="L49" i="14"/>
  <c r="N9" i="14"/>
  <c r="N49" i="14"/>
  <c r="P9" i="14"/>
  <c r="P49" i="14"/>
  <c r="R9" i="14"/>
  <c r="R49" i="14"/>
  <c r="T9" i="14"/>
  <c r="T49" i="14"/>
  <c r="V9" i="14"/>
  <c r="V49" i="14"/>
  <c r="X9" i="14"/>
  <c r="X49" i="14"/>
  <c r="Z9" i="14"/>
  <c r="Z49" i="14"/>
  <c r="AB9" i="14"/>
  <c r="AB49" i="14"/>
  <c r="AD9" i="14"/>
  <c r="AD49" i="14"/>
  <c r="B49" i="14"/>
  <c r="B9" i="10"/>
  <c r="D50" i="14"/>
  <c r="B50" i="14"/>
  <c r="B10" i="10"/>
  <c r="D52" i="14"/>
  <c r="B52" i="14"/>
  <c r="B12" i="10"/>
  <c r="D53" i="14"/>
  <c r="B53" i="14"/>
  <c r="B13" i="10"/>
  <c r="D54" i="14"/>
  <c r="B54" i="14"/>
  <c r="B14" i="10"/>
  <c r="D55" i="14"/>
  <c r="B55" i="14"/>
  <c r="B15" i="10"/>
  <c r="D56" i="14"/>
  <c r="B56" i="14"/>
  <c r="B16" i="10"/>
  <c r="D17" i="14"/>
  <c r="D57" i="14"/>
  <c r="F17" i="14"/>
  <c r="F57" i="14"/>
  <c r="H17" i="14"/>
  <c r="H57" i="14"/>
  <c r="J17" i="14"/>
  <c r="J57" i="14"/>
  <c r="L17" i="14"/>
  <c r="L57" i="14"/>
  <c r="N17" i="14"/>
  <c r="N57" i="14"/>
  <c r="P17" i="14"/>
  <c r="P57" i="14"/>
  <c r="R17" i="14"/>
  <c r="R57" i="14"/>
  <c r="T17" i="14"/>
  <c r="T57" i="14"/>
  <c r="V17" i="14"/>
  <c r="V57" i="14"/>
  <c r="X17" i="14"/>
  <c r="X57" i="14"/>
  <c r="Z17" i="14"/>
  <c r="Z57" i="14"/>
  <c r="AB17" i="14"/>
  <c r="AB57" i="14"/>
  <c r="AD17" i="14"/>
  <c r="AD57" i="14"/>
  <c r="B57" i="14"/>
  <c r="B17" i="10"/>
  <c r="D43" i="14"/>
  <c r="F3" i="14"/>
  <c r="F43" i="14"/>
  <c r="H3" i="14"/>
  <c r="H43" i="14"/>
  <c r="J3" i="14"/>
  <c r="J43" i="14"/>
  <c r="L3" i="14"/>
  <c r="L43" i="14"/>
  <c r="N3" i="14"/>
  <c r="N43" i="14"/>
  <c r="P3" i="14"/>
  <c r="P43" i="14"/>
  <c r="R3" i="14"/>
  <c r="R43" i="14"/>
  <c r="T3" i="14"/>
  <c r="T43" i="14"/>
  <c r="V3" i="14"/>
  <c r="V43" i="14"/>
  <c r="X3" i="14"/>
  <c r="X43" i="14"/>
  <c r="Z3" i="14"/>
  <c r="Z43" i="14"/>
  <c r="AB3" i="14"/>
  <c r="AB43" i="14"/>
  <c r="AD3" i="14"/>
  <c r="AD43" i="14"/>
  <c r="AH43" i="14"/>
  <c r="B43" i="14"/>
  <c r="B3" i="10"/>
  <c r="B19" i="10"/>
  <c r="BI41" i="14"/>
  <c r="BG41" i="14"/>
  <c r="BE41" i="14"/>
  <c r="BC41" i="14"/>
  <c r="BA41" i="14"/>
  <c r="AY41" i="14"/>
  <c r="AW41" i="14"/>
  <c r="AU41" i="14"/>
  <c r="AS41" i="14"/>
  <c r="AQ41" i="14"/>
  <c r="AO41" i="14"/>
  <c r="AM41" i="14"/>
  <c r="AK41" i="14"/>
  <c r="AI41" i="14"/>
  <c r="B28" i="14"/>
  <c r="B146" i="14"/>
  <c r="D108" i="14"/>
  <c r="F108" i="14"/>
  <c r="H108" i="14"/>
  <c r="J108" i="14"/>
  <c r="L108" i="14"/>
  <c r="N108" i="14"/>
  <c r="P108" i="14"/>
  <c r="R108" i="14"/>
  <c r="T108" i="14"/>
  <c r="V108" i="14"/>
  <c r="X108" i="14"/>
  <c r="Z108" i="14"/>
  <c r="AB108" i="14"/>
  <c r="AD108" i="14"/>
  <c r="B108" i="14"/>
  <c r="D146" i="14"/>
  <c r="AD188" i="14"/>
  <c r="AC228" i="14"/>
  <c r="AD228" i="14"/>
  <c r="AD28" i="13"/>
  <c r="B27" i="14"/>
  <c r="B145" i="14"/>
  <c r="D107" i="14"/>
  <c r="F107" i="14"/>
  <c r="H107" i="14"/>
  <c r="J107" i="14"/>
  <c r="L107" i="14"/>
  <c r="N107" i="14"/>
  <c r="P107" i="14"/>
  <c r="R107" i="14"/>
  <c r="T107" i="14"/>
  <c r="V107" i="14"/>
  <c r="X107" i="14"/>
  <c r="Z107" i="14"/>
  <c r="AB107" i="14"/>
  <c r="AD107" i="14"/>
  <c r="B107" i="14"/>
  <c r="D145" i="14"/>
  <c r="AD187" i="14"/>
  <c r="AC227" i="14"/>
  <c r="AD227" i="14"/>
  <c r="AD27" i="13"/>
  <c r="B26" i="14"/>
  <c r="B144" i="14"/>
  <c r="D106" i="14"/>
  <c r="F106" i="14"/>
  <c r="H106" i="14"/>
  <c r="J106" i="14"/>
  <c r="L106" i="14"/>
  <c r="N106" i="14"/>
  <c r="P106" i="14"/>
  <c r="R106" i="14"/>
  <c r="T106" i="14"/>
  <c r="V106" i="14"/>
  <c r="X106" i="14"/>
  <c r="Z106" i="14"/>
  <c r="AB106" i="14"/>
  <c r="AD106" i="14"/>
  <c r="B106" i="14"/>
  <c r="D144" i="14"/>
  <c r="AD186" i="14"/>
  <c r="AC226" i="14"/>
  <c r="AD226" i="14"/>
  <c r="AD26" i="13"/>
  <c r="B25" i="14"/>
  <c r="B143" i="14"/>
  <c r="D105" i="14"/>
  <c r="F105" i="14"/>
  <c r="H105" i="14"/>
  <c r="J105" i="14"/>
  <c r="L105" i="14"/>
  <c r="N105" i="14"/>
  <c r="P105" i="14"/>
  <c r="R105" i="14"/>
  <c r="T105" i="14"/>
  <c r="V105" i="14"/>
  <c r="X105" i="14"/>
  <c r="Z105" i="14"/>
  <c r="AB105" i="14"/>
  <c r="AD105" i="14"/>
  <c r="B105" i="14"/>
  <c r="D143" i="14"/>
  <c r="AD185" i="14"/>
  <c r="AC225" i="14"/>
  <c r="AD225" i="14"/>
  <c r="AD25" i="13"/>
  <c r="B24" i="14"/>
  <c r="B142" i="14"/>
  <c r="D104" i="14"/>
  <c r="F104" i="14"/>
  <c r="H104" i="14"/>
  <c r="J104" i="14"/>
  <c r="L104" i="14"/>
  <c r="N104" i="14"/>
  <c r="P104" i="14"/>
  <c r="R104" i="14"/>
  <c r="T104" i="14"/>
  <c r="V104" i="14"/>
  <c r="X104" i="14"/>
  <c r="Z104" i="14"/>
  <c r="AB104" i="14"/>
  <c r="AD104" i="14"/>
  <c r="B104" i="14"/>
  <c r="D142" i="14"/>
  <c r="AD184" i="14"/>
  <c r="AC224" i="14"/>
  <c r="AD224" i="14"/>
  <c r="AD24" i="13"/>
  <c r="B23" i="14"/>
  <c r="B141" i="14"/>
  <c r="L103" i="14"/>
  <c r="D103" i="14"/>
  <c r="F103" i="14"/>
  <c r="H103" i="14"/>
  <c r="J103" i="14"/>
  <c r="N103" i="14"/>
  <c r="P103" i="14"/>
  <c r="R103" i="14"/>
  <c r="T103" i="14"/>
  <c r="V103" i="14"/>
  <c r="X103" i="14"/>
  <c r="Z103" i="14"/>
  <c r="AB103" i="14"/>
  <c r="AD103" i="14"/>
  <c r="B103" i="14"/>
  <c r="D141" i="14"/>
  <c r="AD183" i="14"/>
  <c r="AC223" i="14"/>
  <c r="AD223" i="14"/>
  <c r="AD23" i="13"/>
  <c r="AB188" i="14"/>
  <c r="AA228" i="14"/>
  <c r="AB228" i="14"/>
  <c r="AB28" i="13"/>
  <c r="AB187" i="14"/>
  <c r="AA227" i="14"/>
  <c r="AB227" i="14"/>
  <c r="AB27" i="13"/>
  <c r="AB186" i="14"/>
  <c r="AA226" i="14"/>
  <c r="AB226" i="14"/>
  <c r="AB26" i="13"/>
  <c r="AB185" i="14"/>
  <c r="AA225" i="14"/>
  <c r="AB225" i="14"/>
  <c r="AB25" i="13"/>
  <c r="AB184" i="14"/>
  <c r="AA224" i="14"/>
  <c r="AB224" i="14"/>
  <c r="AB24" i="13"/>
  <c r="AB183" i="14"/>
  <c r="AA223" i="14"/>
  <c r="AB223" i="14"/>
  <c r="AB23" i="13"/>
  <c r="Z188" i="14"/>
  <c r="Y228" i="14"/>
  <c r="Z228" i="14"/>
  <c r="Z28" i="13"/>
  <c r="Z187" i="14"/>
  <c r="Y227" i="14"/>
  <c r="Z227" i="14"/>
  <c r="Z27" i="13"/>
  <c r="Z186" i="14"/>
  <c r="Y226" i="14"/>
  <c r="Z226" i="14"/>
  <c r="Z26" i="13"/>
  <c r="Z185" i="14"/>
  <c r="Y225" i="14"/>
  <c r="Z225" i="14"/>
  <c r="Z25" i="13"/>
  <c r="Z184" i="14"/>
  <c r="Y224" i="14"/>
  <c r="Z224" i="14"/>
  <c r="Z24" i="13"/>
  <c r="Z183" i="14"/>
  <c r="Y223" i="14"/>
  <c r="Z223" i="14"/>
  <c r="Z23" i="13"/>
  <c r="X188" i="14"/>
  <c r="W228" i="14"/>
  <c r="X228" i="14"/>
  <c r="X28" i="13"/>
  <c r="X187" i="14"/>
  <c r="W227" i="14"/>
  <c r="X227" i="14"/>
  <c r="X27" i="13"/>
  <c r="X186" i="14"/>
  <c r="W226" i="14"/>
  <c r="X226" i="14"/>
  <c r="X26" i="13"/>
  <c r="X185" i="14"/>
  <c r="W225" i="14"/>
  <c r="X225" i="14"/>
  <c r="X25" i="13"/>
  <c r="X184" i="14"/>
  <c r="W224" i="14"/>
  <c r="X224" i="14"/>
  <c r="X24" i="13"/>
  <c r="X183" i="14"/>
  <c r="W223" i="14"/>
  <c r="X223" i="14"/>
  <c r="X23" i="13"/>
  <c r="V188" i="14"/>
  <c r="U228" i="14"/>
  <c r="V228" i="14"/>
  <c r="V28" i="13"/>
  <c r="V187" i="14"/>
  <c r="U227" i="14"/>
  <c r="V227" i="14"/>
  <c r="V27" i="13"/>
  <c r="V186" i="14"/>
  <c r="U226" i="14"/>
  <c r="V226" i="14"/>
  <c r="V26" i="13"/>
  <c r="V185" i="14"/>
  <c r="U225" i="14"/>
  <c r="V225" i="14"/>
  <c r="V25" i="13"/>
  <c r="V184" i="14"/>
  <c r="U224" i="14"/>
  <c r="V224" i="14"/>
  <c r="V24" i="13"/>
  <c r="V183" i="14"/>
  <c r="U223" i="14"/>
  <c r="V223" i="14"/>
  <c r="V23" i="13"/>
  <c r="T188" i="14"/>
  <c r="S228" i="14"/>
  <c r="T228" i="14"/>
  <c r="T28" i="13"/>
  <c r="T187" i="14"/>
  <c r="S227" i="14"/>
  <c r="T227" i="14"/>
  <c r="T27" i="13"/>
  <c r="T186" i="14"/>
  <c r="S226" i="14"/>
  <c r="T226" i="14"/>
  <c r="T26" i="13"/>
  <c r="T185" i="14"/>
  <c r="S225" i="14"/>
  <c r="T225" i="14"/>
  <c r="T25" i="13"/>
  <c r="T184" i="14"/>
  <c r="S224" i="14"/>
  <c r="T224" i="14"/>
  <c r="T24" i="13"/>
  <c r="T183" i="14"/>
  <c r="S223" i="14"/>
  <c r="T223" i="14"/>
  <c r="T23" i="13"/>
  <c r="R188" i="14"/>
  <c r="Q228" i="14"/>
  <c r="R228" i="14"/>
  <c r="R28" i="13"/>
  <c r="R187" i="14"/>
  <c r="Q227" i="14"/>
  <c r="R227" i="14"/>
  <c r="R27" i="13"/>
  <c r="R186" i="14"/>
  <c r="Q226" i="14"/>
  <c r="R226" i="14"/>
  <c r="R26" i="13"/>
  <c r="R185" i="14"/>
  <c r="Q225" i="14"/>
  <c r="R225" i="14"/>
  <c r="R25" i="13"/>
  <c r="R184" i="14"/>
  <c r="Q224" i="14"/>
  <c r="R224" i="14"/>
  <c r="R24" i="13"/>
  <c r="R183" i="14"/>
  <c r="Q223" i="14"/>
  <c r="R223" i="14"/>
  <c r="R23" i="13"/>
  <c r="P188" i="14"/>
  <c r="O228" i="14"/>
  <c r="P228" i="14"/>
  <c r="P28" i="13"/>
  <c r="P187" i="14"/>
  <c r="O227" i="14"/>
  <c r="P227" i="14"/>
  <c r="P27" i="13"/>
  <c r="P186" i="14"/>
  <c r="O226" i="14"/>
  <c r="P226" i="14"/>
  <c r="P26" i="13"/>
  <c r="P185" i="14"/>
  <c r="O225" i="14"/>
  <c r="P225" i="14"/>
  <c r="P25" i="13"/>
  <c r="P184" i="14"/>
  <c r="O224" i="14"/>
  <c r="P224" i="14"/>
  <c r="P24" i="13"/>
  <c r="P183" i="14"/>
  <c r="O223" i="14"/>
  <c r="P223" i="14"/>
  <c r="P23" i="13"/>
  <c r="N188" i="14"/>
  <c r="M228" i="14"/>
  <c r="N228" i="14"/>
  <c r="N28" i="13"/>
  <c r="N187" i="14"/>
  <c r="M227" i="14"/>
  <c r="N227" i="14"/>
  <c r="N27" i="13"/>
  <c r="N186" i="14"/>
  <c r="M226" i="14"/>
  <c r="N226" i="14"/>
  <c r="N26" i="13"/>
  <c r="N185" i="14"/>
  <c r="M225" i="14"/>
  <c r="N225" i="14"/>
  <c r="N25" i="13"/>
  <c r="N184" i="14"/>
  <c r="M224" i="14"/>
  <c r="N224" i="14"/>
  <c r="N24" i="13"/>
  <c r="N183" i="14"/>
  <c r="M223" i="14"/>
  <c r="N223" i="14"/>
  <c r="N23" i="13"/>
  <c r="L188" i="14"/>
  <c r="K228" i="14"/>
  <c r="L228" i="14"/>
  <c r="L28" i="13"/>
  <c r="L187" i="14"/>
  <c r="K227" i="14"/>
  <c r="L227" i="14"/>
  <c r="L27" i="13"/>
  <c r="L186" i="14"/>
  <c r="K226" i="14"/>
  <c r="L226" i="14"/>
  <c r="L26" i="13"/>
  <c r="L185" i="14"/>
  <c r="K225" i="14"/>
  <c r="L225" i="14"/>
  <c r="L25" i="13"/>
  <c r="L184" i="14"/>
  <c r="K224" i="14"/>
  <c r="L224" i="14"/>
  <c r="L24" i="13"/>
  <c r="L183" i="14"/>
  <c r="K223" i="14"/>
  <c r="L223" i="14"/>
  <c r="L23" i="13"/>
  <c r="J188" i="14"/>
  <c r="I228" i="14"/>
  <c r="J228" i="14"/>
  <c r="J28" i="13"/>
  <c r="J187" i="14"/>
  <c r="I227" i="14"/>
  <c r="J227" i="14"/>
  <c r="J27" i="13"/>
  <c r="J186" i="14"/>
  <c r="I226" i="14"/>
  <c r="J226" i="14"/>
  <c r="J26" i="13"/>
  <c r="J185" i="14"/>
  <c r="I225" i="14"/>
  <c r="J225" i="14"/>
  <c r="J25" i="13"/>
  <c r="J184" i="14"/>
  <c r="I224" i="14"/>
  <c r="J224" i="14"/>
  <c r="J24" i="13"/>
  <c r="J183" i="14"/>
  <c r="I223" i="14"/>
  <c r="J223" i="14"/>
  <c r="J23" i="13"/>
  <c r="H188" i="14"/>
  <c r="G228" i="14"/>
  <c r="H228" i="14"/>
  <c r="H28" i="13"/>
  <c r="H187" i="14"/>
  <c r="G227" i="14"/>
  <c r="H227" i="14"/>
  <c r="H27" i="13"/>
  <c r="H186" i="14"/>
  <c r="G226" i="14"/>
  <c r="H226" i="14"/>
  <c r="H26" i="13"/>
  <c r="H185" i="14"/>
  <c r="G225" i="14"/>
  <c r="H225" i="14"/>
  <c r="H25" i="13"/>
  <c r="H184" i="14"/>
  <c r="G224" i="14"/>
  <c r="H224" i="14"/>
  <c r="H24" i="13"/>
  <c r="H183" i="14"/>
  <c r="G223" i="14"/>
  <c r="H223" i="14"/>
  <c r="H23" i="13"/>
  <c r="F188" i="14"/>
  <c r="E228" i="14"/>
  <c r="F228" i="14"/>
  <c r="F28" i="13"/>
  <c r="F187" i="14"/>
  <c r="E227" i="14"/>
  <c r="F227" i="14"/>
  <c r="F27" i="13"/>
  <c r="F186" i="14"/>
  <c r="E226" i="14"/>
  <c r="F226" i="14"/>
  <c r="F26" i="13"/>
  <c r="F185" i="14"/>
  <c r="E225" i="14"/>
  <c r="F225" i="14"/>
  <c r="F25" i="13"/>
  <c r="F184" i="14"/>
  <c r="E224" i="14"/>
  <c r="F224" i="14"/>
  <c r="F24" i="13"/>
  <c r="F183" i="14"/>
  <c r="E223" i="14"/>
  <c r="F223" i="14"/>
  <c r="F23" i="13"/>
  <c r="D184" i="14"/>
  <c r="C224" i="14"/>
  <c r="D224" i="14"/>
  <c r="D24" i="13"/>
  <c r="D185" i="14"/>
  <c r="C225" i="14"/>
  <c r="D225" i="14"/>
  <c r="D25" i="13"/>
  <c r="D186" i="14"/>
  <c r="C226" i="14"/>
  <c r="D226" i="14"/>
  <c r="D26" i="13"/>
  <c r="D187" i="14"/>
  <c r="C227" i="14"/>
  <c r="D227" i="14"/>
  <c r="D27" i="13"/>
  <c r="D188" i="14"/>
  <c r="C228" i="14"/>
  <c r="D228" i="14"/>
  <c r="D28" i="13"/>
  <c r="D183" i="14"/>
  <c r="C223" i="14"/>
  <c r="D223" i="14"/>
  <c r="D23" i="13"/>
  <c r="AC28" i="13"/>
  <c r="AC27" i="13"/>
  <c r="AC26" i="13"/>
  <c r="AC25" i="13"/>
  <c r="AC24" i="13"/>
  <c r="AC23" i="13"/>
  <c r="AA28" i="13"/>
  <c r="AA27" i="13"/>
  <c r="AA26" i="13"/>
  <c r="AA25" i="13"/>
  <c r="AA24" i="13"/>
  <c r="AA23" i="13"/>
  <c r="Y28" i="13"/>
  <c r="Y27" i="13"/>
  <c r="Y26" i="13"/>
  <c r="Y25" i="13"/>
  <c r="Y24" i="13"/>
  <c r="Y23" i="13"/>
  <c r="W28" i="13"/>
  <c r="W27" i="13"/>
  <c r="W26" i="13"/>
  <c r="W25" i="13"/>
  <c r="W24" i="13"/>
  <c r="W23" i="13"/>
  <c r="U28" i="13"/>
  <c r="U27" i="13"/>
  <c r="U26" i="13"/>
  <c r="U25" i="13"/>
  <c r="U24" i="13"/>
  <c r="U23" i="13"/>
  <c r="S28" i="13"/>
  <c r="S27" i="13"/>
  <c r="S26" i="13"/>
  <c r="S25" i="13"/>
  <c r="S24" i="13"/>
  <c r="S23" i="13"/>
  <c r="Q28" i="13"/>
  <c r="Q27" i="13"/>
  <c r="Q26" i="13"/>
  <c r="Q25" i="13"/>
  <c r="Q24" i="13"/>
  <c r="Q23" i="13"/>
  <c r="O28" i="13"/>
  <c r="O27" i="13"/>
  <c r="O26" i="13"/>
  <c r="O25" i="13"/>
  <c r="O24" i="13"/>
  <c r="O23" i="13"/>
  <c r="M28" i="13"/>
  <c r="M27" i="13"/>
  <c r="M26" i="13"/>
  <c r="M25" i="13"/>
  <c r="M24" i="13"/>
  <c r="M23" i="13"/>
  <c r="K28" i="13"/>
  <c r="K27" i="13"/>
  <c r="K26" i="13"/>
  <c r="K25" i="13"/>
  <c r="K24" i="13"/>
  <c r="K23" i="13"/>
  <c r="I28" i="13"/>
  <c r="I27" i="13"/>
  <c r="I26" i="13"/>
  <c r="I25" i="13"/>
  <c r="I24" i="13"/>
  <c r="I23" i="13"/>
  <c r="G28" i="13"/>
  <c r="G27" i="13"/>
  <c r="G26" i="13"/>
  <c r="G25" i="13"/>
  <c r="G24" i="13"/>
  <c r="G23" i="13"/>
  <c r="E28" i="13"/>
  <c r="E27" i="13"/>
  <c r="E26" i="13"/>
  <c r="E25" i="13"/>
  <c r="E24" i="13"/>
  <c r="E23" i="13"/>
  <c r="C24" i="13"/>
  <c r="C25" i="13"/>
  <c r="C26" i="13"/>
  <c r="C27" i="13"/>
  <c r="C28" i="13"/>
  <c r="C23" i="13"/>
  <c r="B3" i="14"/>
  <c r="B121" i="14"/>
  <c r="D83" i="14"/>
  <c r="F83" i="14"/>
  <c r="H83" i="14"/>
  <c r="J83" i="14"/>
  <c r="L83" i="14"/>
  <c r="N83" i="14"/>
  <c r="P83" i="14"/>
  <c r="R83" i="14"/>
  <c r="T83" i="14"/>
  <c r="V83" i="14"/>
  <c r="X83" i="14"/>
  <c r="Z83" i="14"/>
  <c r="AB83" i="14"/>
  <c r="AD83" i="14"/>
  <c r="B83" i="14"/>
  <c r="D121" i="14"/>
  <c r="D160" i="14"/>
  <c r="D163" i="14"/>
  <c r="C203" i="14"/>
  <c r="C23" i="10"/>
  <c r="B8" i="14"/>
  <c r="B126" i="14"/>
  <c r="D88" i="14"/>
  <c r="F88" i="14"/>
  <c r="H88" i="14"/>
  <c r="J88" i="14"/>
  <c r="L88" i="14"/>
  <c r="N88" i="14"/>
  <c r="P88" i="14"/>
  <c r="R88" i="14"/>
  <c r="T88" i="14"/>
  <c r="V88" i="14"/>
  <c r="X88" i="14"/>
  <c r="Z88" i="14"/>
  <c r="AB88" i="14"/>
  <c r="AD88" i="14"/>
  <c r="B88" i="14"/>
  <c r="D126" i="14"/>
  <c r="AD160" i="14"/>
  <c r="AD168" i="14"/>
  <c r="AC208" i="14"/>
  <c r="AD208" i="14"/>
  <c r="AD28" i="10"/>
  <c r="B7" i="14"/>
  <c r="B125" i="14"/>
  <c r="D87" i="14"/>
  <c r="F87" i="14"/>
  <c r="H87" i="14"/>
  <c r="J87" i="14"/>
  <c r="L87" i="14"/>
  <c r="N87" i="14"/>
  <c r="P87" i="14"/>
  <c r="R87" i="14"/>
  <c r="T87" i="14"/>
  <c r="V87" i="14"/>
  <c r="X87" i="14"/>
  <c r="Z87" i="14"/>
  <c r="AB87" i="14"/>
  <c r="AD87" i="14"/>
  <c r="B87" i="14"/>
  <c r="D125" i="14"/>
  <c r="AD167" i="14"/>
  <c r="AC207" i="14"/>
  <c r="AD207" i="14"/>
  <c r="AD27" i="10"/>
  <c r="B6" i="14"/>
  <c r="B124" i="14"/>
  <c r="D86" i="14"/>
  <c r="F86" i="14"/>
  <c r="H86" i="14"/>
  <c r="J86" i="14"/>
  <c r="L86" i="14"/>
  <c r="N86" i="14"/>
  <c r="P86" i="14"/>
  <c r="R86" i="14"/>
  <c r="T86" i="14"/>
  <c r="V86" i="14"/>
  <c r="X86" i="14"/>
  <c r="Z86" i="14"/>
  <c r="AB86" i="14"/>
  <c r="AD86" i="14"/>
  <c r="B86" i="14"/>
  <c r="D124" i="14"/>
  <c r="AD166" i="14"/>
  <c r="AC206" i="14"/>
  <c r="AD206" i="14"/>
  <c r="AD26" i="10"/>
  <c r="B5" i="14"/>
  <c r="B123" i="14"/>
  <c r="D85" i="14"/>
  <c r="F85" i="14"/>
  <c r="H85" i="14"/>
  <c r="J85" i="14"/>
  <c r="L85" i="14"/>
  <c r="N85" i="14"/>
  <c r="P85" i="14"/>
  <c r="R85" i="14"/>
  <c r="T85" i="14"/>
  <c r="V85" i="14"/>
  <c r="X85" i="14"/>
  <c r="Z85" i="14"/>
  <c r="AB85" i="14"/>
  <c r="AD85" i="14"/>
  <c r="B85" i="14"/>
  <c r="D123" i="14"/>
  <c r="AD165" i="14"/>
  <c r="AC205" i="14"/>
  <c r="AD205" i="14"/>
  <c r="AD25" i="10"/>
  <c r="B4" i="14"/>
  <c r="B122" i="14"/>
  <c r="D84" i="14"/>
  <c r="F84" i="14"/>
  <c r="H84" i="14"/>
  <c r="J84" i="14"/>
  <c r="L84" i="14"/>
  <c r="N84" i="14"/>
  <c r="P84" i="14"/>
  <c r="R84" i="14"/>
  <c r="T84" i="14"/>
  <c r="V84" i="14"/>
  <c r="X84" i="14"/>
  <c r="Z84" i="14"/>
  <c r="AB84" i="14"/>
  <c r="AD84" i="14"/>
  <c r="B84" i="14"/>
  <c r="D122" i="14"/>
  <c r="AD164" i="14"/>
  <c r="AC204" i="14"/>
  <c r="AD204" i="14"/>
  <c r="AD24" i="10"/>
  <c r="AD163" i="14"/>
  <c r="AC203" i="14"/>
  <c r="AD203" i="14"/>
  <c r="AD23" i="10"/>
  <c r="AB160" i="14"/>
  <c r="AB168" i="14"/>
  <c r="AA208" i="14"/>
  <c r="AB208" i="14"/>
  <c r="AB28" i="10"/>
  <c r="AB167" i="14"/>
  <c r="AA207" i="14"/>
  <c r="AB207" i="14"/>
  <c r="AB27" i="10"/>
  <c r="AB166" i="14"/>
  <c r="AA206" i="14"/>
  <c r="AB206" i="14"/>
  <c r="AB26" i="10"/>
  <c r="AB165" i="14"/>
  <c r="AA205" i="14"/>
  <c r="AB205" i="14"/>
  <c r="AB25" i="10"/>
  <c r="AB164" i="14"/>
  <c r="AA204" i="14"/>
  <c r="AB204" i="14"/>
  <c r="AB24" i="10"/>
  <c r="AB163" i="14"/>
  <c r="AA203" i="14"/>
  <c r="AB203" i="14"/>
  <c r="AB23" i="10"/>
  <c r="Z160" i="14"/>
  <c r="Z168" i="14"/>
  <c r="Y208" i="14"/>
  <c r="Z208" i="14"/>
  <c r="Z28" i="10"/>
  <c r="Z167" i="14"/>
  <c r="Y207" i="14"/>
  <c r="Z207" i="14"/>
  <c r="Z27" i="10"/>
  <c r="Z166" i="14"/>
  <c r="Y206" i="14"/>
  <c r="Z206" i="14"/>
  <c r="Z26" i="10"/>
  <c r="Z165" i="14"/>
  <c r="Y205" i="14"/>
  <c r="Z205" i="14"/>
  <c r="Z25" i="10"/>
  <c r="Z164" i="14"/>
  <c r="Y204" i="14"/>
  <c r="Z204" i="14"/>
  <c r="Z24" i="10"/>
  <c r="Z163" i="14"/>
  <c r="Y203" i="14"/>
  <c r="Z203" i="14"/>
  <c r="Z23" i="10"/>
  <c r="X160" i="14"/>
  <c r="X168" i="14"/>
  <c r="W208" i="14"/>
  <c r="X208" i="14"/>
  <c r="X28" i="10"/>
  <c r="X167" i="14"/>
  <c r="W207" i="14"/>
  <c r="X207" i="14"/>
  <c r="X27" i="10"/>
  <c r="X166" i="14"/>
  <c r="W206" i="14"/>
  <c r="X206" i="14"/>
  <c r="X26" i="10"/>
  <c r="X165" i="14"/>
  <c r="W205" i="14"/>
  <c r="X205" i="14"/>
  <c r="X25" i="10"/>
  <c r="X164" i="14"/>
  <c r="W204" i="14"/>
  <c r="X204" i="14"/>
  <c r="X24" i="10"/>
  <c r="X163" i="14"/>
  <c r="W203" i="14"/>
  <c r="X203" i="14"/>
  <c r="X23" i="10"/>
  <c r="V160" i="14"/>
  <c r="V168" i="14"/>
  <c r="U208" i="14"/>
  <c r="V208" i="14"/>
  <c r="V28" i="10"/>
  <c r="V167" i="14"/>
  <c r="U207" i="14"/>
  <c r="V207" i="14"/>
  <c r="V27" i="10"/>
  <c r="V166" i="14"/>
  <c r="U206" i="14"/>
  <c r="V206" i="14"/>
  <c r="V26" i="10"/>
  <c r="V165" i="14"/>
  <c r="U205" i="14"/>
  <c r="V205" i="14"/>
  <c r="V25" i="10"/>
  <c r="V164" i="14"/>
  <c r="U204" i="14"/>
  <c r="V204" i="14"/>
  <c r="V24" i="10"/>
  <c r="V163" i="14"/>
  <c r="U203" i="14"/>
  <c r="V203" i="14"/>
  <c r="V23" i="10"/>
  <c r="T160" i="14"/>
  <c r="T168" i="14"/>
  <c r="S208" i="14"/>
  <c r="T208" i="14"/>
  <c r="T28" i="10"/>
  <c r="T167" i="14"/>
  <c r="S207" i="14"/>
  <c r="T207" i="14"/>
  <c r="T27" i="10"/>
  <c r="T166" i="14"/>
  <c r="S206" i="14"/>
  <c r="T206" i="14"/>
  <c r="T26" i="10"/>
  <c r="T165" i="14"/>
  <c r="S205" i="14"/>
  <c r="T205" i="14"/>
  <c r="T25" i="10"/>
  <c r="T164" i="14"/>
  <c r="S204" i="14"/>
  <c r="T204" i="14"/>
  <c r="T24" i="10"/>
  <c r="T163" i="14"/>
  <c r="S203" i="14"/>
  <c r="T203" i="14"/>
  <c r="T23" i="10"/>
  <c r="R160" i="14"/>
  <c r="R168" i="14"/>
  <c r="Q208" i="14"/>
  <c r="R208" i="14"/>
  <c r="R28" i="10"/>
  <c r="R167" i="14"/>
  <c r="Q207" i="14"/>
  <c r="R207" i="14"/>
  <c r="R27" i="10"/>
  <c r="R166" i="14"/>
  <c r="Q206" i="14"/>
  <c r="R206" i="14"/>
  <c r="R26" i="10"/>
  <c r="R165" i="14"/>
  <c r="Q205" i="14"/>
  <c r="R205" i="14"/>
  <c r="R25" i="10"/>
  <c r="R164" i="14"/>
  <c r="Q204" i="14"/>
  <c r="R204" i="14"/>
  <c r="R24" i="10"/>
  <c r="R163" i="14"/>
  <c r="Q203" i="14"/>
  <c r="R203" i="14"/>
  <c r="R23" i="10"/>
  <c r="P160" i="14"/>
  <c r="P168" i="14"/>
  <c r="O208" i="14"/>
  <c r="P208" i="14"/>
  <c r="P28" i="10"/>
  <c r="P167" i="14"/>
  <c r="O207" i="14"/>
  <c r="P207" i="14"/>
  <c r="P27" i="10"/>
  <c r="P166" i="14"/>
  <c r="O206" i="14"/>
  <c r="P206" i="14"/>
  <c r="P26" i="10"/>
  <c r="P165" i="14"/>
  <c r="O205" i="14"/>
  <c r="P205" i="14"/>
  <c r="P25" i="10"/>
  <c r="P164" i="14"/>
  <c r="O204" i="14"/>
  <c r="P204" i="14"/>
  <c r="P24" i="10"/>
  <c r="P163" i="14"/>
  <c r="O203" i="14"/>
  <c r="P203" i="14"/>
  <c r="P23" i="10"/>
  <c r="N160" i="14"/>
  <c r="N168" i="14"/>
  <c r="M208" i="14"/>
  <c r="N208" i="14"/>
  <c r="N28" i="10"/>
  <c r="N167" i="14"/>
  <c r="M207" i="14"/>
  <c r="N207" i="14"/>
  <c r="N27" i="10"/>
  <c r="N166" i="14"/>
  <c r="M206" i="14"/>
  <c r="N206" i="14"/>
  <c r="N26" i="10"/>
  <c r="N165" i="14"/>
  <c r="M205" i="14"/>
  <c r="N205" i="14"/>
  <c r="N25" i="10"/>
  <c r="N164" i="14"/>
  <c r="M204" i="14"/>
  <c r="N204" i="14"/>
  <c r="N24" i="10"/>
  <c r="N163" i="14"/>
  <c r="M203" i="14"/>
  <c r="N203" i="14"/>
  <c r="N23" i="10"/>
  <c r="L160" i="14"/>
  <c r="L168" i="14"/>
  <c r="K208" i="14"/>
  <c r="L208" i="14"/>
  <c r="L28" i="10"/>
  <c r="L167" i="14"/>
  <c r="K207" i="14"/>
  <c r="L207" i="14"/>
  <c r="L27" i="10"/>
  <c r="L166" i="14"/>
  <c r="K206" i="14"/>
  <c r="L206" i="14"/>
  <c r="L26" i="10"/>
  <c r="L165" i="14"/>
  <c r="K205" i="14"/>
  <c r="L205" i="14"/>
  <c r="L25" i="10"/>
  <c r="L164" i="14"/>
  <c r="K204" i="14"/>
  <c r="L204" i="14"/>
  <c r="L24" i="10"/>
  <c r="L163" i="14"/>
  <c r="K203" i="14"/>
  <c r="L203" i="14"/>
  <c r="L23" i="10"/>
  <c r="J160" i="14"/>
  <c r="J168" i="14"/>
  <c r="I208" i="14"/>
  <c r="J208" i="14"/>
  <c r="J28" i="10"/>
  <c r="J167" i="14"/>
  <c r="I207" i="14"/>
  <c r="J207" i="14"/>
  <c r="J27" i="10"/>
  <c r="J166" i="14"/>
  <c r="I206" i="14"/>
  <c r="J206" i="14"/>
  <c r="J26" i="10"/>
  <c r="J165" i="14"/>
  <c r="I205" i="14"/>
  <c r="J205" i="14"/>
  <c r="J25" i="10"/>
  <c r="J164" i="14"/>
  <c r="I204" i="14"/>
  <c r="J204" i="14"/>
  <c r="J24" i="10"/>
  <c r="J163" i="14"/>
  <c r="I203" i="14"/>
  <c r="J203" i="14"/>
  <c r="J23" i="10"/>
  <c r="H160" i="14"/>
  <c r="H168" i="14"/>
  <c r="G208" i="14"/>
  <c r="H208" i="14"/>
  <c r="H28" i="10"/>
  <c r="H167" i="14"/>
  <c r="G207" i="14"/>
  <c r="H207" i="14"/>
  <c r="H27" i="10"/>
  <c r="H166" i="14"/>
  <c r="G206" i="14"/>
  <c r="H206" i="14"/>
  <c r="H26" i="10"/>
  <c r="H165" i="14"/>
  <c r="G205" i="14"/>
  <c r="H205" i="14"/>
  <c r="H25" i="10"/>
  <c r="H164" i="14"/>
  <c r="G204" i="14"/>
  <c r="H204" i="14"/>
  <c r="H24" i="10"/>
  <c r="H163" i="14"/>
  <c r="G203" i="14"/>
  <c r="H203" i="14"/>
  <c r="H23" i="10"/>
  <c r="F160" i="14"/>
  <c r="F168" i="14"/>
  <c r="E208" i="14"/>
  <c r="F208" i="14"/>
  <c r="F28" i="10"/>
  <c r="F167" i="14"/>
  <c r="E207" i="14"/>
  <c r="F207" i="14"/>
  <c r="F27" i="10"/>
  <c r="F166" i="14"/>
  <c r="E206" i="14"/>
  <c r="F206" i="14"/>
  <c r="F26" i="10"/>
  <c r="F165" i="14"/>
  <c r="E205" i="14"/>
  <c r="F205" i="14"/>
  <c r="F25" i="10"/>
  <c r="F164" i="14"/>
  <c r="E204" i="14"/>
  <c r="F204" i="14"/>
  <c r="F24" i="10"/>
  <c r="F163" i="14"/>
  <c r="E203" i="14"/>
  <c r="F203" i="14"/>
  <c r="F23" i="10"/>
  <c r="D164" i="14"/>
  <c r="C204" i="14"/>
  <c r="D204" i="14"/>
  <c r="D24" i="10"/>
  <c r="D165" i="14"/>
  <c r="C205" i="14"/>
  <c r="D205" i="14"/>
  <c r="D25" i="10"/>
  <c r="D166" i="14"/>
  <c r="C206" i="14"/>
  <c r="D206" i="14"/>
  <c r="D26" i="10"/>
  <c r="D167" i="14"/>
  <c r="C207" i="14"/>
  <c r="D207" i="14"/>
  <c r="D27" i="10"/>
  <c r="D168" i="14"/>
  <c r="C208" i="14"/>
  <c r="D208" i="14"/>
  <c r="D28" i="10"/>
  <c r="D203" i="14"/>
  <c r="D23" i="10"/>
  <c r="AC28" i="10"/>
  <c r="AC27" i="10"/>
  <c r="AC26" i="10"/>
  <c r="AC25" i="10"/>
  <c r="AC24" i="10"/>
  <c r="AC23" i="10"/>
  <c r="AA28" i="10"/>
  <c r="AA27" i="10"/>
  <c r="AA26" i="10"/>
  <c r="AA25" i="10"/>
  <c r="AA24" i="10"/>
  <c r="AA23" i="10"/>
  <c r="Y28" i="10"/>
  <c r="Y27" i="10"/>
  <c r="Y26" i="10"/>
  <c r="Y25" i="10"/>
  <c r="Y24" i="10"/>
  <c r="Y23" i="10"/>
  <c r="W28" i="10"/>
  <c r="W27" i="10"/>
  <c r="W26" i="10"/>
  <c r="W25" i="10"/>
  <c r="W24" i="10"/>
  <c r="W23" i="10"/>
  <c r="U28" i="10"/>
  <c r="U27" i="10"/>
  <c r="U26" i="10"/>
  <c r="U25" i="10"/>
  <c r="U24" i="10"/>
  <c r="U23" i="10"/>
  <c r="S28" i="10"/>
  <c r="S27" i="10"/>
  <c r="S26" i="10"/>
  <c r="S25" i="10"/>
  <c r="S24" i="10"/>
  <c r="S23" i="10"/>
  <c r="Q28" i="10"/>
  <c r="Q27" i="10"/>
  <c r="Q26" i="10"/>
  <c r="Q25" i="10"/>
  <c r="Q24" i="10"/>
  <c r="Q23" i="10"/>
  <c r="O28" i="10"/>
  <c r="O27" i="10"/>
  <c r="O26" i="10"/>
  <c r="O25" i="10"/>
  <c r="O24" i="10"/>
  <c r="O23" i="10"/>
  <c r="M28" i="10"/>
  <c r="M27" i="10"/>
  <c r="M26" i="10"/>
  <c r="M25" i="10"/>
  <c r="M24" i="10"/>
  <c r="M23" i="10"/>
  <c r="K28" i="10"/>
  <c r="K27" i="10"/>
  <c r="K26" i="10"/>
  <c r="K25" i="10"/>
  <c r="K24" i="10"/>
  <c r="K23" i="10"/>
  <c r="I28" i="10"/>
  <c r="I27" i="10"/>
  <c r="I26" i="10"/>
  <c r="I25" i="10"/>
  <c r="I24" i="10"/>
  <c r="I23" i="10"/>
  <c r="G28" i="10"/>
  <c r="G27" i="10"/>
  <c r="G26" i="10"/>
  <c r="G25" i="10"/>
  <c r="G24" i="10"/>
  <c r="G23" i="10"/>
  <c r="E28" i="10"/>
  <c r="E27" i="10"/>
  <c r="E26" i="10"/>
  <c r="E25" i="10"/>
  <c r="E24" i="10"/>
  <c r="E23" i="10"/>
  <c r="C24" i="10"/>
  <c r="C25" i="10"/>
  <c r="C26" i="10"/>
  <c r="C27" i="10"/>
  <c r="C28" i="10"/>
  <c r="F192" i="14"/>
  <c r="H192" i="14"/>
  <c r="J192" i="14"/>
  <c r="L192" i="14"/>
  <c r="N192" i="14"/>
  <c r="P192" i="14"/>
  <c r="R192" i="14"/>
  <c r="T192" i="14"/>
  <c r="V192" i="14"/>
  <c r="X192" i="14"/>
  <c r="Z192" i="14"/>
  <c r="AB192" i="14"/>
  <c r="AD192" i="14"/>
  <c r="F32" i="13"/>
  <c r="H32" i="13"/>
  <c r="J32" i="13"/>
  <c r="L32" i="13"/>
  <c r="N32" i="13"/>
  <c r="P32" i="13"/>
  <c r="R32" i="13"/>
  <c r="T32" i="13"/>
  <c r="V32" i="13"/>
  <c r="X32" i="13"/>
  <c r="Z32" i="13"/>
  <c r="AB32" i="13"/>
  <c r="AD32" i="13"/>
  <c r="B33" i="14"/>
  <c r="B151" i="14"/>
  <c r="D113" i="14"/>
  <c r="F113" i="14"/>
  <c r="H113" i="14"/>
  <c r="J113" i="14"/>
  <c r="L113" i="14"/>
  <c r="N113" i="14"/>
  <c r="P113" i="14"/>
  <c r="R113" i="14"/>
  <c r="T113" i="14"/>
  <c r="V113" i="14"/>
  <c r="X113" i="14"/>
  <c r="Z113" i="14"/>
  <c r="AB113" i="14"/>
  <c r="AD113" i="14"/>
  <c r="B113" i="14"/>
  <c r="D151" i="14"/>
  <c r="F193" i="14"/>
  <c r="F33" i="13"/>
  <c r="H193" i="14"/>
  <c r="H33" i="13"/>
  <c r="J193" i="14"/>
  <c r="J33" i="13"/>
  <c r="L193" i="14"/>
  <c r="L33" i="13"/>
  <c r="N193" i="14"/>
  <c r="N33" i="13"/>
  <c r="P193" i="14"/>
  <c r="P33" i="13"/>
  <c r="R193" i="14"/>
  <c r="R33" i="13"/>
  <c r="T193" i="14"/>
  <c r="T33" i="13"/>
  <c r="V193" i="14"/>
  <c r="V33" i="13"/>
  <c r="X193" i="14"/>
  <c r="X33" i="13"/>
  <c r="Z193" i="14"/>
  <c r="Z33" i="13"/>
  <c r="AB193" i="14"/>
  <c r="AB33" i="13"/>
  <c r="AD193" i="14"/>
  <c r="AD33" i="13"/>
  <c r="B34" i="14"/>
  <c r="B152" i="14"/>
  <c r="D114" i="14"/>
  <c r="F114" i="14"/>
  <c r="H114" i="14"/>
  <c r="J114" i="14"/>
  <c r="L114" i="14"/>
  <c r="N114" i="14"/>
  <c r="P114" i="14"/>
  <c r="R114" i="14"/>
  <c r="T114" i="14"/>
  <c r="V114" i="14"/>
  <c r="X114" i="14"/>
  <c r="Z114" i="14"/>
  <c r="AB114" i="14"/>
  <c r="AD114" i="14"/>
  <c r="B114" i="14"/>
  <c r="D152" i="14"/>
  <c r="F194" i="14"/>
  <c r="F34" i="13"/>
  <c r="H194" i="14"/>
  <c r="H34" i="13"/>
  <c r="J194" i="14"/>
  <c r="J34" i="13"/>
  <c r="L194" i="14"/>
  <c r="L34" i="13"/>
  <c r="N194" i="14"/>
  <c r="N34" i="13"/>
  <c r="P194" i="14"/>
  <c r="P34" i="13"/>
  <c r="R194" i="14"/>
  <c r="R34" i="13"/>
  <c r="T194" i="14"/>
  <c r="T34" i="13"/>
  <c r="V194" i="14"/>
  <c r="V34" i="13"/>
  <c r="X194" i="14"/>
  <c r="X34" i="13"/>
  <c r="Z194" i="14"/>
  <c r="Z34" i="13"/>
  <c r="AB194" i="14"/>
  <c r="AB34" i="13"/>
  <c r="AD194" i="14"/>
  <c r="AD34" i="13"/>
  <c r="B35" i="14"/>
  <c r="B153" i="14"/>
  <c r="D115" i="14"/>
  <c r="F115" i="14"/>
  <c r="H115" i="14"/>
  <c r="J115" i="14"/>
  <c r="L115" i="14"/>
  <c r="N115" i="14"/>
  <c r="P115" i="14"/>
  <c r="R115" i="14"/>
  <c r="T115" i="14"/>
  <c r="V115" i="14"/>
  <c r="X115" i="14"/>
  <c r="Z115" i="14"/>
  <c r="AB115" i="14"/>
  <c r="AD115" i="14"/>
  <c r="B115" i="14"/>
  <c r="D153" i="14"/>
  <c r="F195" i="14"/>
  <c r="F35" i="13"/>
  <c r="H195" i="14"/>
  <c r="H35" i="13"/>
  <c r="J195" i="14"/>
  <c r="J35" i="13"/>
  <c r="L195" i="14"/>
  <c r="L35" i="13"/>
  <c r="N195" i="14"/>
  <c r="N35" i="13"/>
  <c r="P195" i="14"/>
  <c r="P35" i="13"/>
  <c r="R195" i="14"/>
  <c r="R35" i="13"/>
  <c r="T195" i="14"/>
  <c r="T35" i="13"/>
  <c r="V195" i="14"/>
  <c r="V35" i="13"/>
  <c r="X195" i="14"/>
  <c r="X35" i="13"/>
  <c r="Z195" i="14"/>
  <c r="Z35" i="13"/>
  <c r="AB195" i="14"/>
  <c r="AB35" i="13"/>
  <c r="AD195" i="14"/>
  <c r="AD35" i="13"/>
  <c r="B36" i="14"/>
  <c r="B154" i="14"/>
  <c r="D116" i="14"/>
  <c r="F116" i="14"/>
  <c r="H116" i="14"/>
  <c r="J116" i="14"/>
  <c r="L116" i="14"/>
  <c r="N116" i="14"/>
  <c r="P116" i="14"/>
  <c r="R116" i="14"/>
  <c r="T116" i="14"/>
  <c r="V116" i="14"/>
  <c r="X116" i="14"/>
  <c r="Z116" i="14"/>
  <c r="AB116" i="14"/>
  <c r="AD116" i="14"/>
  <c r="B116" i="14"/>
  <c r="D154" i="14"/>
  <c r="F196" i="14"/>
  <c r="F36" i="13"/>
  <c r="H196" i="14"/>
  <c r="H36" i="13"/>
  <c r="J196" i="14"/>
  <c r="J36" i="13"/>
  <c r="L196" i="14"/>
  <c r="L36" i="13"/>
  <c r="N196" i="14"/>
  <c r="N36" i="13"/>
  <c r="P196" i="14"/>
  <c r="P36" i="13"/>
  <c r="R196" i="14"/>
  <c r="R36" i="13"/>
  <c r="T196" i="14"/>
  <c r="T36" i="13"/>
  <c r="V196" i="14"/>
  <c r="V36" i="13"/>
  <c r="X196" i="14"/>
  <c r="X36" i="13"/>
  <c r="Z196" i="14"/>
  <c r="Z36" i="13"/>
  <c r="AB196" i="14"/>
  <c r="AB36" i="13"/>
  <c r="AD196" i="14"/>
  <c r="AD36" i="13"/>
  <c r="B37" i="14"/>
  <c r="B155" i="14"/>
  <c r="R117" i="14"/>
  <c r="D117" i="14"/>
  <c r="F117" i="14"/>
  <c r="H117" i="14"/>
  <c r="J117" i="14"/>
  <c r="L117" i="14"/>
  <c r="N117" i="14"/>
  <c r="P117" i="14"/>
  <c r="T117" i="14"/>
  <c r="V117" i="14"/>
  <c r="X117" i="14"/>
  <c r="Z117" i="14"/>
  <c r="AB117" i="14"/>
  <c r="AD117" i="14"/>
  <c r="B117" i="14"/>
  <c r="D155" i="14"/>
  <c r="F197" i="14"/>
  <c r="F37" i="13"/>
  <c r="H197" i="14"/>
  <c r="H37" i="13"/>
  <c r="J197" i="14"/>
  <c r="J37" i="13"/>
  <c r="L197" i="14"/>
  <c r="L37" i="13"/>
  <c r="N197" i="14"/>
  <c r="N37" i="13"/>
  <c r="P197" i="14"/>
  <c r="P37" i="13"/>
  <c r="R197" i="14"/>
  <c r="R37" i="13"/>
  <c r="T197" i="14"/>
  <c r="T37" i="13"/>
  <c r="V197" i="14"/>
  <c r="V37" i="13"/>
  <c r="X197" i="14"/>
  <c r="X37" i="13"/>
  <c r="Z197" i="14"/>
  <c r="Z37" i="13"/>
  <c r="AB197" i="14"/>
  <c r="AB37" i="13"/>
  <c r="AD197" i="14"/>
  <c r="AD37" i="13"/>
  <c r="D193" i="14"/>
  <c r="D33" i="13"/>
  <c r="D194" i="14"/>
  <c r="D34" i="13"/>
  <c r="D195" i="14"/>
  <c r="D35" i="13"/>
  <c r="D196" i="14"/>
  <c r="D36" i="13"/>
  <c r="D197" i="14"/>
  <c r="D37" i="13"/>
  <c r="D32" i="13"/>
  <c r="B13" i="14"/>
  <c r="B131" i="14"/>
  <c r="D93" i="14"/>
  <c r="F93" i="14"/>
  <c r="H93" i="14"/>
  <c r="J93" i="14"/>
  <c r="L93" i="14"/>
  <c r="N93" i="14"/>
  <c r="P93" i="14"/>
  <c r="R93" i="14"/>
  <c r="T93" i="14"/>
  <c r="V93" i="14"/>
  <c r="X93" i="14"/>
  <c r="Z93" i="14"/>
  <c r="AB93" i="14"/>
  <c r="AD93" i="14"/>
  <c r="B93" i="14"/>
  <c r="D131" i="14"/>
  <c r="D173" i="14"/>
  <c r="D33" i="10"/>
  <c r="F173" i="14"/>
  <c r="F33" i="10"/>
  <c r="H173" i="14"/>
  <c r="H33" i="10"/>
  <c r="J173" i="14"/>
  <c r="J33" i="10"/>
  <c r="L173" i="14"/>
  <c r="L33" i="10"/>
  <c r="N173" i="14"/>
  <c r="N33" i="10"/>
  <c r="P173" i="14"/>
  <c r="P33" i="10"/>
  <c r="R173" i="14"/>
  <c r="R33" i="10"/>
  <c r="T173" i="14"/>
  <c r="T33" i="10"/>
  <c r="V173" i="14"/>
  <c r="V33" i="10"/>
  <c r="X173" i="14"/>
  <c r="X33" i="10"/>
  <c r="Z173" i="14"/>
  <c r="Z33" i="10"/>
  <c r="AB173" i="14"/>
  <c r="AB33" i="10"/>
  <c r="AD173" i="14"/>
  <c r="AD33" i="10"/>
  <c r="B14" i="14"/>
  <c r="B132" i="14"/>
  <c r="D94" i="14"/>
  <c r="F94" i="14"/>
  <c r="H94" i="14"/>
  <c r="J94" i="14"/>
  <c r="L94" i="14"/>
  <c r="N94" i="14"/>
  <c r="P94" i="14"/>
  <c r="R94" i="14"/>
  <c r="T94" i="14"/>
  <c r="V94" i="14"/>
  <c r="X94" i="14"/>
  <c r="Z94" i="14"/>
  <c r="AB94" i="14"/>
  <c r="AD94" i="14"/>
  <c r="B94" i="14"/>
  <c r="D132" i="14"/>
  <c r="D174" i="14"/>
  <c r="D34" i="10"/>
  <c r="F174" i="14"/>
  <c r="F34" i="10"/>
  <c r="H174" i="14"/>
  <c r="H34" i="10"/>
  <c r="J174" i="14"/>
  <c r="J34" i="10"/>
  <c r="L174" i="14"/>
  <c r="L34" i="10"/>
  <c r="N174" i="14"/>
  <c r="N34" i="10"/>
  <c r="P174" i="14"/>
  <c r="P34" i="10"/>
  <c r="R174" i="14"/>
  <c r="R34" i="10"/>
  <c r="T174" i="14"/>
  <c r="T34" i="10"/>
  <c r="V174" i="14"/>
  <c r="V34" i="10"/>
  <c r="X174" i="14"/>
  <c r="X34" i="10"/>
  <c r="Z174" i="14"/>
  <c r="Z34" i="10"/>
  <c r="AB174" i="14"/>
  <c r="AB34" i="10"/>
  <c r="AD174" i="14"/>
  <c r="AD34" i="10"/>
  <c r="B15" i="14"/>
  <c r="B133" i="14"/>
  <c r="D95" i="14"/>
  <c r="F95" i="14"/>
  <c r="H95" i="14"/>
  <c r="J95" i="14"/>
  <c r="L95" i="14"/>
  <c r="N95" i="14"/>
  <c r="P95" i="14"/>
  <c r="R95" i="14"/>
  <c r="T95" i="14"/>
  <c r="V95" i="14"/>
  <c r="X95" i="14"/>
  <c r="Z95" i="14"/>
  <c r="AB95" i="14"/>
  <c r="AD95" i="14"/>
  <c r="B95" i="14"/>
  <c r="D133" i="14"/>
  <c r="D175" i="14"/>
  <c r="D35" i="10"/>
  <c r="F175" i="14"/>
  <c r="F35" i="10"/>
  <c r="H175" i="14"/>
  <c r="H35" i="10"/>
  <c r="J175" i="14"/>
  <c r="J35" i="10"/>
  <c r="L175" i="14"/>
  <c r="L35" i="10"/>
  <c r="N175" i="14"/>
  <c r="N35" i="10"/>
  <c r="P175" i="14"/>
  <c r="P35" i="10"/>
  <c r="R175" i="14"/>
  <c r="R35" i="10"/>
  <c r="T175" i="14"/>
  <c r="T35" i="10"/>
  <c r="V175" i="14"/>
  <c r="V35" i="10"/>
  <c r="X175" i="14"/>
  <c r="X35" i="10"/>
  <c r="Z175" i="14"/>
  <c r="Z35" i="10"/>
  <c r="AB175" i="14"/>
  <c r="AB35" i="10"/>
  <c r="AD175" i="14"/>
  <c r="AD35" i="10"/>
  <c r="B16" i="14"/>
  <c r="B134" i="14"/>
  <c r="D96" i="14"/>
  <c r="F96" i="14"/>
  <c r="H96" i="14"/>
  <c r="J96" i="14"/>
  <c r="L96" i="14"/>
  <c r="N96" i="14"/>
  <c r="P96" i="14"/>
  <c r="R96" i="14"/>
  <c r="T96" i="14"/>
  <c r="V96" i="14"/>
  <c r="X96" i="14"/>
  <c r="Z96" i="14"/>
  <c r="AB96" i="14"/>
  <c r="AD96" i="14"/>
  <c r="B96" i="14"/>
  <c r="D134" i="14"/>
  <c r="D176" i="14"/>
  <c r="D36" i="10"/>
  <c r="F176" i="14"/>
  <c r="F36" i="10"/>
  <c r="H176" i="14"/>
  <c r="H36" i="10"/>
  <c r="J176" i="14"/>
  <c r="J36" i="10"/>
  <c r="L176" i="14"/>
  <c r="L36" i="10"/>
  <c r="N176" i="14"/>
  <c r="N36" i="10"/>
  <c r="P176" i="14"/>
  <c r="P36" i="10"/>
  <c r="R176" i="14"/>
  <c r="R36" i="10"/>
  <c r="T176" i="14"/>
  <c r="T36" i="10"/>
  <c r="V176" i="14"/>
  <c r="V36" i="10"/>
  <c r="X176" i="14"/>
  <c r="X36" i="10"/>
  <c r="Z176" i="14"/>
  <c r="Z36" i="10"/>
  <c r="AB176" i="14"/>
  <c r="AB36" i="10"/>
  <c r="AD176" i="14"/>
  <c r="AD36" i="10"/>
  <c r="B17" i="14"/>
  <c r="B135" i="14"/>
  <c r="D97" i="14"/>
  <c r="F97" i="14"/>
  <c r="H97" i="14"/>
  <c r="J97" i="14"/>
  <c r="L97" i="14"/>
  <c r="N97" i="14"/>
  <c r="P97" i="14"/>
  <c r="R97" i="14"/>
  <c r="T97" i="14"/>
  <c r="V97" i="14"/>
  <c r="X97" i="14"/>
  <c r="Z97" i="14"/>
  <c r="AB97" i="14"/>
  <c r="AD97" i="14"/>
  <c r="B97" i="14"/>
  <c r="D135" i="14"/>
  <c r="D177" i="14"/>
  <c r="D37" i="10"/>
  <c r="F177" i="14"/>
  <c r="F37" i="10"/>
  <c r="H177" i="14"/>
  <c r="H37" i="10"/>
  <c r="J177" i="14"/>
  <c r="J37" i="10"/>
  <c r="L177" i="14"/>
  <c r="L37" i="10"/>
  <c r="N177" i="14"/>
  <c r="N37" i="10"/>
  <c r="P177" i="14"/>
  <c r="P37" i="10"/>
  <c r="R177" i="14"/>
  <c r="R37" i="10"/>
  <c r="T177" i="14"/>
  <c r="T37" i="10"/>
  <c r="V177" i="14"/>
  <c r="V37" i="10"/>
  <c r="X177" i="14"/>
  <c r="X37" i="10"/>
  <c r="Z177" i="14"/>
  <c r="Z37" i="10"/>
  <c r="AB177" i="14"/>
  <c r="AB37" i="10"/>
  <c r="AD177" i="14"/>
  <c r="AD37" i="10"/>
  <c r="B12" i="14"/>
  <c r="B130" i="14"/>
  <c r="D92" i="14"/>
  <c r="F92" i="14"/>
  <c r="H92" i="14"/>
  <c r="J92" i="14"/>
  <c r="L92" i="14"/>
  <c r="N92" i="14"/>
  <c r="P92" i="14"/>
  <c r="R92" i="14"/>
  <c r="T92" i="14"/>
  <c r="V92" i="14"/>
  <c r="X92" i="14"/>
  <c r="Z92" i="14"/>
  <c r="AB92" i="14"/>
  <c r="AD92" i="14"/>
  <c r="B92" i="14"/>
  <c r="D130" i="14"/>
  <c r="F172" i="14"/>
  <c r="F32" i="10"/>
  <c r="H172" i="14"/>
  <c r="H32" i="10"/>
  <c r="J172" i="14"/>
  <c r="J32" i="10"/>
  <c r="L172" i="14"/>
  <c r="L32" i="10"/>
  <c r="N172" i="14"/>
  <c r="N32" i="10"/>
  <c r="P172" i="14"/>
  <c r="P32" i="10"/>
  <c r="R172" i="14"/>
  <c r="R32" i="10"/>
  <c r="T172" i="14"/>
  <c r="T32" i="10"/>
  <c r="V172" i="14"/>
  <c r="V32" i="10"/>
  <c r="X172" i="14"/>
  <c r="X32" i="10"/>
  <c r="Z172" i="14"/>
  <c r="Z32" i="10"/>
  <c r="AB172" i="14"/>
  <c r="AB32" i="10"/>
  <c r="AD172" i="14"/>
  <c r="AD32" i="10"/>
  <c r="D172" i="14"/>
  <c r="D32" i="10"/>
  <c r="A41" i="14"/>
  <c r="A161" i="14"/>
  <c r="D161" i="14"/>
  <c r="F161" i="14"/>
  <c r="H161" i="14"/>
  <c r="J161" i="14"/>
  <c r="L161" i="14"/>
  <c r="N161" i="14"/>
  <c r="P161" i="14"/>
  <c r="R161" i="14"/>
  <c r="T161" i="14"/>
  <c r="V161" i="14"/>
  <c r="X161" i="14"/>
  <c r="Z161" i="14"/>
  <c r="AB161" i="14"/>
  <c r="AD161" i="14"/>
  <c r="A43" i="14"/>
  <c r="A163" i="14"/>
  <c r="B163" i="14"/>
  <c r="A44" i="14"/>
  <c r="A164" i="14"/>
  <c r="B164" i="14"/>
  <c r="A45" i="14"/>
  <c r="A165" i="14"/>
  <c r="B165" i="14"/>
  <c r="A46" i="14"/>
  <c r="A166" i="14"/>
  <c r="B166" i="14"/>
  <c r="A47" i="14"/>
  <c r="A167" i="14"/>
  <c r="B167" i="14"/>
  <c r="A48" i="14"/>
  <c r="A168" i="14"/>
  <c r="B168" i="14"/>
  <c r="A49" i="14"/>
  <c r="A169" i="14"/>
  <c r="B169" i="14"/>
  <c r="D169" i="14"/>
  <c r="A50" i="14"/>
  <c r="A170" i="14"/>
  <c r="B170" i="14"/>
  <c r="D170" i="14"/>
  <c r="A52" i="14"/>
  <c r="A172" i="14"/>
  <c r="B172" i="14"/>
  <c r="A53" i="14"/>
  <c r="A173" i="14"/>
  <c r="B173" i="14"/>
  <c r="A54" i="14"/>
  <c r="A174" i="14"/>
  <c r="B174" i="14"/>
  <c r="A55" i="14"/>
  <c r="A175" i="14"/>
  <c r="B175" i="14"/>
  <c r="A56" i="14"/>
  <c r="A176" i="14"/>
  <c r="B176" i="14"/>
  <c r="A57" i="14"/>
  <c r="A177" i="14"/>
  <c r="B177" i="14"/>
  <c r="A61" i="14"/>
  <c r="A181" i="14"/>
  <c r="D181" i="14"/>
  <c r="F181" i="14"/>
  <c r="H181" i="14"/>
  <c r="J181" i="14"/>
  <c r="L181" i="14"/>
  <c r="N181" i="14"/>
  <c r="P181" i="14"/>
  <c r="R181" i="14"/>
  <c r="T181" i="14"/>
  <c r="V181" i="14"/>
  <c r="X181" i="14"/>
  <c r="Z181" i="14"/>
  <c r="AB181" i="14"/>
  <c r="AD181" i="14"/>
  <c r="A63" i="14"/>
  <c r="A183" i="14"/>
  <c r="B183" i="14"/>
  <c r="A64" i="14"/>
  <c r="A184" i="14"/>
  <c r="B184" i="14"/>
  <c r="A65" i="14"/>
  <c r="A185" i="14"/>
  <c r="B185" i="14"/>
  <c r="A66" i="14"/>
  <c r="A186" i="14"/>
  <c r="B186" i="14"/>
  <c r="A67" i="14"/>
  <c r="A187" i="14"/>
  <c r="B187" i="14"/>
  <c r="A68" i="14"/>
  <c r="A188" i="14"/>
  <c r="B188" i="14"/>
  <c r="A69" i="14"/>
  <c r="A189" i="14"/>
  <c r="B189" i="14"/>
  <c r="D189" i="14"/>
  <c r="A70" i="14"/>
  <c r="A190" i="14"/>
  <c r="B190" i="14"/>
  <c r="D190" i="14"/>
  <c r="A72" i="14"/>
  <c r="A192" i="14"/>
  <c r="B192" i="14"/>
  <c r="A73" i="14"/>
  <c r="A193" i="14"/>
  <c r="B193" i="14"/>
  <c r="A74" i="14"/>
  <c r="A194" i="14"/>
  <c r="B194" i="14"/>
  <c r="A75" i="14"/>
  <c r="A195" i="14"/>
  <c r="B195" i="14"/>
  <c r="A76" i="14"/>
  <c r="A196" i="14"/>
  <c r="B196" i="14"/>
  <c r="A77" i="14"/>
  <c r="A197" i="14"/>
  <c r="B197" i="14"/>
  <c r="D109" i="14"/>
  <c r="F109" i="14"/>
  <c r="H109" i="14"/>
  <c r="J109" i="14"/>
  <c r="L109" i="14"/>
  <c r="N109" i="14"/>
  <c r="P109" i="14"/>
  <c r="R109" i="14"/>
  <c r="T109" i="14"/>
  <c r="V109" i="14"/>
  <c r="X109" i="14"/>
  <c r="Z109" i="14"/>
  <c r="AB109" i="14"/>
  <c r="AD109" i="14"/>
  <c r="B109" i="14"/>
  <c r="D147" i="14"/>
  <c r="D110" i="14"/>
  <c r="F110" i="14"/>
  <c r="H110" i="14"/>
  <c r="J110" i="14"/>
  <c r="L110" i="14"/>
  <c r="N110" i="14"/>
  <c r="P110" i="14"/>
  <c r="R110" i="14"/>
  <c r="T110" i="14"/>
  <c r="V110" i="14"/>
  <c r="X110" i="14"/>
  <c r="Z110" i="14"/>
  <c r="AB110" i="14"/>
  <c r="AD110" i="14"/>
  <c r="B110" i="14"/>
  <c r="D148" i="14"/>
  <c r="C147" i="14"/>
  <c r="C148" i="14"/>
  <c r="B29" i="14"/>
  <c r="B147" i="14"/>
  <c r="B30" i="14"/>
  <c r="B148" i="14"/>
  <c r="D89" i="14"/>
  <c r="F89" i="14"/>
  <c r="H89" i="14"/>
  <c r="J89" i="14"/>
  <c r="L89" i="14"/>
  <c r="N89" i="14"/>
  <c r="P89" i="14"/>
  <c r="R89" i="14"/>
  <c r="T89" i="14"/>
  <c r="V89" i="14"/>
  <c r="X89" i="14"/>
  <c r="Z89" i="14"/>
  <c r="AB89" i="14"/>
  <c r="AD89" i="14"/>
  <c r="B89" i="14"/>
  <c r="D127" i="14"/>
  <c r="D90" i="14"/>
  <c r="F90" i="14"/>
  <c r="H90" i="14"/>
  <c r="J90" i="14"/>
  <c r="L90" i="14"/>
  <c r="N90" i="14"/>
  <c r="P90" i="14"/>
  <c r="R90" i="14"/>
  <c r="T90" i="14"/>
  <c r="V90" i="14"/>
  <c r="X90" i="14"/>
  <c r="Z90" i="14"/>
  <c r="AB90" i="14"/>
  <c r="AD90" i="14"/>
  <c r="B90" i="14"/>
  <c r="D128" i="14"/>
  <c r="C127" i="14"/>
  <c r="C128" i="14"/>
  <c r="B9" i="14"/>
  <c r="B127" i="14"/>
  <c r="B10" i="14"/>
  <c r="B128" i="14"/>
  <c r="A147" i="14"/>
  <c r="A148" i="14"/>
  <c r="A127" i="14"/>
  <c r="A128" i="14"/>
  <c r="A119" i="14"/>
  <c r="A122" i="14"/>
  <c r="A123" i="14"/>
  <c r="A124" i="14"/>
  <c r="A125" i="14"/>
  <c r="A126" i="14"/>
  <c r="A130" i="14"/>
  <c r="A131" i="14"/>
  <c r="A132" i="14"/>
  <c r="A133" i="14"/>
  <c r="A134" i="14"/>
  <c r="A135" i="14"/>
  <c r="A139" i="14"/>
  <c r="A141" i="14"/>
  <c r="A142" i="14"/>
  <c r="A143" i="14"/>
  <c r="A144" i="14"/>
  <c r="A145" i="14"/>
  <c r="A146" i="14"/>
  <c r="A150" i="14"/>
  <c r="A151" i="14"/>
  <c r="A152" i="14"/>
  <c r="A153" i="14"/>
  <c r="A154" i="14"/>
  <c r="A155" i="14"/>
  <c r="A121" i="14"/>
  <c r="C122" i="14"/>
  <c r="C123" i="14"/>
  <c r="C124" i="14"/>
  <c r="C125" i="14"/>
  <c r="C126" i="14"/>
  <c r="C130" i="14"/>
  <c r="C131" i="14"/>
  <c r="C132" i="14"/>
  <c r="C133" i="14"/>
  <c r="C134" i="14"/>
  <c r="C135" i="14"/>
  <c r="C141" i="14"/>
  <c r="C142" i="14"/>
  <c r="C143" i="14"/>
  <c r="C144" i="14"/>
  <c r="C145" i="14"/>
  <c r="C146" i="14"/>
  <c r="C150" i="14"/>
  <c r="C151" i="14"/>
  <c r="C152" i="14"/>
  <c r="C153" i="14"/>
  <c r="C154" i="14"/>
  <c r="C155" i="14"/>
  <c r="C121" i="14"/>
  <c r="AD22" i="14"/>
  <c r="AB22" i="14"/>
  <c r="Z22" i="14"/>
  <c r="X22" i="14"/>
  <c r="V22" i="14"/>
  <c r="T22" i="14"/>
  <c r="R22" i="14"/>
  <c r="P22" i="14"/>
  <c r="N22" i="14"/>
  <c r="L22" i="14"/>
  <c r="J22" i="14"/>
  <c r="H22" i="14"/>
  <c r="F22" i="14"/>
  <c r="D22" i="14"/>
  <c r="AD2" i="14"/>
  <c r="AB2" i="14"/>
  <c r="Z2" i="14"/>
  <c r="X2" i="14"/>
  <c r="V2" i="14"/>
  <c r="T2" i="14"/>
  <c r="R2" i="14"/>
  <c r="P2" i="14"/>
  <c r="N2" i="14"/>
  <c r="L2" i="14"/>
  <c r="J2" i="14"/>
  <c r="H2" i="14"/>
  <c r="F2" i="14"/>
  <c r="D2" i="14"/>
  <c r="A24" i="13"/>
  <c r="A25" i="13"/>
  <c r="A26" i="13"/>
  <c r="A27" i="13"/>
  <c r="A28" i="13"/>
  <c r="A29" i="13"/>
  <c r="A30" i="13"/>
  <c r="A32" i="13"/>
  <c r="A33" i="13"/>
  <c r="A34" i="13"/>
  <c r="A35" i="13"/>
  <c r="A36" i="13"/>
  <c r="A37" i="13"/>
  <c r="A23" i="13"/>
  <c r="A33" i="10"/>
  <c r="A34" i="10"/>
  <c r="A35" i="10"/>
  <c r="A36" i="10"/>
  <c r="A37" i="10"/>
  <c r="A32" i="10"/>
  <c r="A24" i="10"/>
  <c r="A25" i="10"/>
  <c r="A26" i="10"/>
  <c r="A27" i="10"/>
  <c r="A28" i="10"/>
  <c r="A29" i="10"/>
  <c r="A30" i="10"/>
  <c r="A23" i="10"/>
  <c r="F11" i="14"/>
  <c r="H11" i="14"/>
  <c r="J11" i="14"/>
  <c r="L11" i="14"/>
  <c r="N11" i="14"/>
  <c r="P11" i="14"/>
  <c r="R11" i="14"/>
  <c r="T11" i="14"/>
  <c r="V11" i="14"/>
  <c r="X11" i="14"/>
  <c r="Z11" i="14"/>
  <c r="AB11" i="14"/>
  <c r="AD11" i="14"/>
  <c r="D31" i="14"/>
  <c r="F31" i="14"/>
  <c r="H31" i="14"/>
  <c r="J31" i="14"/>
  <c r="L31" i="14"/>
  <c r="N31" i="14"/>
  <c r="P31" i="14"/>
  <c r="R31" i="14"/>
  <c r="T31" i="14"/>
  <c r="V31" i="14"/>
  <c r="X31" i="14"/>
  <c r="Z31" i="14"/>
  <c r="AB31" i="14"/>
  <c r="AD31" i="14"/>
</calcChain>
</file>

<file path=xl/sharedStrings.xml><?xml version="1.0" encoding="utf-8"?>
<sst xmlns="http://schemas.openxmlformats.org/spreadsheetml/2006/main" count="332" uniqueCount="79">
  <si>
    <t>sec</t>
  </si>
  <si>
    <t>discus</t>
  </si>
  <si>
    <t>hoog</t>
  </si>
  <si>
    <t>ver</t>
  </si>
  <si>
    <t>kogel</t>
  </si>
  <si>
    <t>speer</t>
  </si>
  <si>
    <t xml:space="preserve"> </t>
  </si>
  <si>
    <t>zweedse</t>
  </si>
  <si>
    <t>VROUWEN</t>
  </si>
  <si>
    <t>MANNEN</t>
  </si>
  <si>
    <t>100m</t>
  </si>
  <si>
    <t>400m</t>
  </si>
  <si>
    <t>800m</t>
  </si>
  <si>
    <t>1500m</t>
  </si>
  <si>
    <t>5000m</t>
  </si>
  <si>
    <t>3000m</t>
  </si>
  <si>
    <t>min</t>
  </si>
  <si>
    <t>meter</t>
  </si>
  <si>
    <t>punten</t>
  </si>
  <si>
    <t xml:space="preserve">dit zijn </t>
  </si>
  <si>
    <t>maal grading</t>
  </si>
  <si>
    <t>idem meters</t>
  </si>
  <si>
    <t>idem seconden</t>
  </si>
  <si>
    <t>seconden</t>
  </si>
  <si>
    <t>test</t>
  </si>
  <si>
    <t>OC</t>
  </si>
  <si>
    <t>totaal</t>
  </si>
  <si>
    <t>AGE GRADING</t>
  </si>
  <si>
    <t>in de</t>
  </si>
  <si>
    <t>MASTERSCOMPETITIE</t>
  </si>
  <si>
    <t xml:space="preserve">Vul in de werkbladen 'mannenploeg' of 'vrouwenploeg' in de gele cellen </t>
  </si>
  <si>
    <t>de prestaties van je ploeg in. Tijden in minuten en seconden,</t>
  </si>
  <si>
    <t xml:space="preserve">de technische onderdelen in meters. De uitslag verschijnt links. </t>
  </si>
  <si>
    <t>Op elke regel mag maar één prestatie staan,</t>
  </si>
  <si>
    <t>er verschijnen uitroeptekens in plaats van punten als dat niet het geval is.</t>
  </si>
  <si>
    <t>Zodra je een prestatie in de gele cellen hebt ingevuld verschijnt die ook</t>
  </si>
  <si>
    <t>in het onderste blok, met overeenkomstige prestaties van jongere</t>
  </si>
  <si>
    <t>en oudere atleten links en rechts op dezelfde regel.</t>
  </si>
  <si>
    <t xml:space="preserve">Zo kun je bij het maken van een ploegopstelling inschatten of een langzamere, </t>
  </si>
  <si>
    <t>oudere atleet misschien toch meer punten kan behalen dan een jongere.</t>
  </si>
  <si>
    <t>Aan de resultaten van deze spreadsheet kunnen geen rechten worden ontleend.</t>
  </si>
  <si>
    <t xml:space="preserve">spreadsheet gemaakt door </t>
  </si>
  <si>
    <t>Weia Reinboud</t>
  </si>
  <si>
    <t>correctie per 2016</t>
  </si>
  <si>
    <t>200m</t>
  </si>
  <si>
    <t>4x100</t>
  </si>
  <si>
    <t>hamer</t>
  </si>
  <si>
    <t>AGE GRADED</t>
  </si>
  <si>
    <t>PUNTEN</t>
  </si>
  <si>
    <t>in kolom B</t>
  </si>
  <si>
    <t>staat de normprestatie</t>
  </si>
  <si>
    <t>BLOK 1</t>
  </si>
  <si>
    <t>BLOK 2</t>
  </si>
  <si>
    <t>BLOK 3</t>
  </si>
  <si>
    <t>BLOK 4</t>
  </si>
  <si>
    <t>zoekt correctie</t>
  </si>
  <si>
    <t>blok1</t>
  </si>
  <si>
    <t>blok2</t>
  </si>
  <si>
    <t>blok4</t>
  </si>
  <si>
    <t>A</t>
  </si>
  <si>
    <t>B</t>
  </si>
  <si>
    <t>&gt;1.4</t>
  </si>
  <si>
    <t>&lt;=1.4</t>
  </si>
  <si>
    <t>omgekeerd rekenen</t>
  </si>
  <si>
    <t>Prestattie</t>
  </si>
  <si>
    <t>Prestatie</t>
  </si>
  <si>
    <t>meters</t>
  </si>
  <si>
    <t>hulpregels</t>
  </si>
  <si>
    <t>BLOK 5</t>
  </si>
  <si>
    <t>(Er kan een afrondingsfout van 1 of 2 punten in dit blok zitten.)</t>
  </si>
  <si>
    <t>&lt;</t>
  </si>
  <si>
    <t>controle</t>
  </si>
  <si>
    <t>1 per rij</t>
  </si>
  <si>
    <t>formule1</t>
  </si>
  <si>
    <t>formule2</t>
  </si>
  <si>
    <t>2*grading</t>
  </si>
  <si>
    <t>1*grading</t>
  </si>
  <si>
    <t>dec2022</t>
  </si>
  <si>
    <t>correctie weer nul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</si>
</sst>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0"/>
    <numFmt numFmtId="165" formatCode="0.0000"/>
    <numFmt numFmtId="166" formatCode="0.0"/>
    <numFmt numFmtId="167" formatCode="0.00000"/>
  </numFmts>
  <fonts count="8" x14ac:knownFonts="1">
    <font>
      <sz val="9"/>
      <name val="Geneva"/>
      <charset val="1"/>
    </font>
    <font>
      <b/>
      <sz val="9"/>
      <name val="Geneva"/>
      <family val="2"/>
    </font>
    <font>
      <sz val="9"/>
      <name val="Geneva"/>
      <family val="2"/>
    </font>
    <font>
      <sz val="8"/>
      <name val="Geneva"/>
      <family val="2"/>
    </font>
    <font>
      <sz val="24"/>
      <color rgb="FF000000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sz val="9"/>
      <name val="Genev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center"/>
    </xf>
    <xf numFmtId="167" fontId="0" fillId="0" borderId="0" xfId="0" applyNumberFormat="1"/>
    <xf numFmtId="1" fontId="2" fillId="0" borderId="1" xfId="0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" fontId="2" fillId="0" borderId="1" xfId="0" applyNumberFormat="1" applyFont="1" applyBorder="1"/>
    <xf numFmtId="1" fontId="0" fillId="0" borderId="1" xfId="0" applyNumberFormat="1" applyBorder="1"/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right"/>
    </xf>
    <xf numFmtId="167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0" fillId="3" borderId="0" xfId="0" applyFill="1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left"/>
    </xf>
    <xf numFmtId="1" fontId="2" fillId="4" borderId="1" xfId="0" applyNumberFormat="1" applyFont="1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1" fontId="1" fillId="5" borderId="0" xfId="0" applyNumberFormat="1" applyFont="1" applyFill="1" applyAlignment="1">
      <alignment horizontal="left"/>
    </xf>
    <xf numFmtId="167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1" fontId="2" fillId="5" borderId="0" xfId="0" applyNumberFormat="1" applyFont="1" applyFill="1" applyAlignment="1">
      <alignment horizontal="right"/>
    </xf>
    <xf numFmtId="1" fontId="2" fillId="5" borderId="0" xfId="0" applyNumberFormat="1" applyFont="1" applyFill="1" applyAlignment="1">
      <alignment horizontal="center"/>
    </xf>
    <xf numFmtId="1" fontId="1" fillId="6" borderId="0" xfId="0" applyNumberFormat="1" applyFont="1" applyFill="1"/>
    <xf numFmtId="1" fontId="2" fillId="6" borderId="0" xfId="0" applyNumberFormat="1" applyFont="1" applyFill="1"/>
    <xf numFmtId="1" fontId="2" fillId="6" borderId="0" xfId="0" applyNumberFormat="1" applyFont="1" applyFill="1" applyAlignment="1">
      <alignment horizontal="center"/>
    </xf>
    <xf numFmtId="167" fontId="0" fillId="6" borderId="0" xfId="0" applyNumberFormat="1" applyFill="1"/>
    <xf numFmtId="1" fontId="0" fillId="6" borderId="0" xfId="0" applyNumberFormat="1" applyFill="1"/>
    <xf numFmtId="1" fontId="2" fillId="7" borderId="1" xfId="0" applyNumberFormat="1" applyFont="1" applyFill="1" applyBorder="1"/>
    <xf numFmtId="1" fontId="0" fillId="7" borderId="1" xfId="0" applyNumberFormat="1" applyFill="1" applyBorder="1"/>
    <xf numFmtId="165" fontId="0" fillId="0" borderId="1" xfId="0" applyNumberFormat="1" applyBorder="1" applyAlignment="1">
      <alignment horizontal="right"/>
    </xf>
    <xf numFmtId="1" fontId="0" fillId="7" borderId="0" xfId="0" applyNumberFormat="1" applyFill="1" applyAlignment="1">
      <alignment horizontal="right"/>
    </xf>
    <xf numFmtId="1" fontId="2" fillId="7" borderId="1" xfId="0" applyNumberFormat="1" applyFont="1" applyFill="1" applyBorder="1" applyAlignment="1">
      <alignment horizontal="right"/>
    </xf>
    <xf numFmtId="1" fontId="1" fillId="6" borderId="0" xfId="0" applyNumberFormat="1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2" fillId="6" borderId="0" xfId="0" applyNumberFormat="1" applyFont="1" applyFill="1" applyAlignment="1">
      <alignment horizontal="right"/>
    </xf>
    <xf numFmtId="1" fontId="0" fillId="4" borderId="0" xfId="0" applyNumberFormat="1" applyFill="1"/>
    <xf numFmtId="1" fontId="2" fillId="4" borderId="1" xfId="0" applyNumberFormat="1" applyFont="1" applyFill="1" applyBorder="1"/>
    <xf numFmtId="164" fontId="1" fillId="5" borderId="0" xfId="0" applyNumberFormat="1" applyFont="1" applyFill="1" applyAlignment="1">
      <alignment horizontal="left"/>
    </xf>
    <xf numFmtId="1" fontId="1" fillId="5" borderId="0" xfId="0" applyNumberFormat="1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164" fontId="2" fillId="5" borderId="0" xfId="0" applyNumberFormat="1" applyFont="1" applyFill="1"/>
    <xf numFmtId="164" fontId="2" fillId="5" borderId="0" xfId="0" applyNumberFormat="1" applyFont="1" applyFill="1" applyAlignment="1">
      <alignment horizontal="right"/>
    </xf>
    <xf numFmtId="1" fontId="2" fillId="4" borderId="0" xfId="0" applyNumberFormat="1" applyFont="1" applyFill="1"/>
    <xf numFmtId="166" fontId="0" fillId="0" borderId="0" xfId="0" applyNumberFormat="1"/>
    <xf numFmtId="0" fontId="0" fillId="0" borderId="3" xfId="0" applyBorder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165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/>
    </xf>
    <xf numFmtId="167" fontId="7" fillId="0" borderId="1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" fontId="7" fillId="0" borderId="0" xfId="0" applyNumberFormat="1" applyFont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1" fontId="7" fillId="0" borderId="3" xfId="0" applyNumberFormat="1" applyFont="1" applyBorder="1"/>
    <xf numFmtId="1" fontId="7" fillId="0" borderId="4" xfId="0" applyNumberFormat="1" applyFont="1" applyBorder="1"/>
    <xf numFmtId="167" fontId="7" fillId="0" borderId="0" xfId="0" applyNumberFormat="1" applyFont="1"/>
    <xf numFmtId="1" fontId="7" fillId="0" borderId="0" xfId="0" applyNumberFormat="1" applyFont="1"/>
    <xf numFmtId="1" fontId="7" fillId="6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165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688975</xdr:colOff>
      <xdr:row>3</xdr:row>
      <xdr:rowOff>38100</xdr:rowOff>
    </xdr:from>
    <xdr:ext cx="4744224" cy="286525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AD43FFE1-FEEE-2F03-2E24-1EA31FE3922C}"/>
            </a:ext>
          </a:extLst>
        </xdr:cNvPr>
        <xdr:cNvSpPr txBox="1"/>
      </xdr:nvSpPr>
      <xdr:spPr>
        <a:xfrm>
          <a:off x="19472275" y="914400"/>
          <a:ext cx="4744224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showGridLines="0" topLeftCell="A6" zoomScaleNormal="100" workbookViewId="0">
      <selection activeCell="B32" sqref="B32"/>
    </sheetView>
  </sheetViews>
  <sheetFormatPr baseColWidth="10" defaultColWidth="11.5" defaultRowHeight="13" x14ac:dyDescent="0.2"/>
  <cols>
    <col min="1" max="1" width="97" style="14" bestFit="1" customWidth="1"/>
  </cols>
  <sheetData>
    <row r="2" spans="1:1" ht="30" x14ac:dyDescent="0.2">
      <c r="A2" s="36" t="s">
        <v>27</v>
      </c>
    </row>
    <row r="3" spans="1:1" ht="30" x14ac:dyDescent="0.2">
      <c r="A3" s="36" t="s">
        <v>28</v>
      </c>
    </row>
    <row r="4" spans="1:1" ht="30" x14ac:dyDescent="0.2">
      <c r="A4" s="36" t="s">
        <v>29</v>
      </c>
    </row>
    <row r="5" spans="1:1" ht="30" x14ac:dyDescent="0.2">
      <c r="A5" s="36">
        <v>2023</v>
      </c>
    </row>
    <row r="8" spans="1:1" ht="20" x14ac:dyDescent="0.2">
      <c r="A8" s="37" t="s">
        <v>30</v>
      </c>
    </row>
    <row r="9" spans="1:1" ht="20" x14ac:dyDescent="0.2">
      <c r="A9" s="37" t="s">
        <v>31</v>
      </c>
    </row>
    <row r="10" spans="1:1" ht="20" x14ac:dyDescent="0.2">
      <c r="A10" s="37" t="s">
        <v>32</v>
      </c>
    </row>
    <row r="11" spans="1:1" ht="20" x14ac:dyDescent="0.2">
      <c r="A11" s="37" t="s">
        <v>33</v>
      </c>
    </row>
    <row r="12" spans="1:1" ht="20" x14ac:dyDescent="0.2">
      <c r="A12" s="37" t="s">
        <v>34</v>
      </c>
    </row>
    <row r="15" spans="1:1" ht="20" x14ac:dyDescent="0.2">
      <c r="A15" s="37" t="s">
        <v>35</v>
      </c>
    </row>
    <row r="16" spans="1:1" ht="20" x14ac:dyDescent="0.2">
      <c r="A16" s="37" t="s">
        <v>36</v>
      </c>
    </row>
    <row r="17" spans="1:8" ht="20" x14ac:dyDescent="0.2">
      <c r="A17" s="37" t="s">
        <v>37</v>
      </c>
    </row>
    <row r="18" spans="1:8" ht="20" x14ac:dyDescent="0.2">
      <c r="A18" s="37" t="s">
        <v>38</v>
      </c>
    </row>
    <row r="19" spans="1:8" ht="20" x14ac:dyDescent="0.2">
      <c r="A19" s="37" t="s">
        <v>39</v>
      </c>
    </row>
    <row r="20" spans="1:8" ht="20" x14ac:dyDescent="0.2">
      <c r="A20" s="37" t="s">
        <v>69</v>
      </c>
    </row>
    <row r="23" spans="1:8" ht="20" x14ac:dyDescent="0.2">
      <c r="A23" s="37" t="s">
        <v>40</v>
      </c>
    </row>
    <row r="27" spans="1:8" ht="18" x14ac:dyDescent="0.2">
      <c r="A27" s="38" t="s">
        <v>41</v>
      </c>
    </row>
    <row r="28" spans="1:8" ht="18" x14ac:dyDescent="0.2">
      <c r="A28" s="38" t="s">
        <v>42</v>
      </c>
    </row>
    <row r="31" spans="1:8" x14ac:dyDescent="0.2">
      <c r="E31" t="s">
        <v>6</v>
      </c>
    </row>
    <row r="32" spans="1:8" x14ac:dyDescent="0.2">
      <c r="D32" t="s">
        <v>6</v>
      </c>
      <c r="H32" t="s">
        <v>6</v>
      </c>
    </row>
    <row r="34" spans="1:10" x14ac:dyDescent="0.2">
      <c r="J34" s="33" t="s">
        <v>6</v>
      </c>
    </row>
    <row r="41" spans="1:10" x14ac:dyDescent="0.2">
      <c r="A41" s="39" t="s">
        <v>77</v>
      </c>
    </row>
  </sheetData>
  <sheetProtection algorithmName="SHA-512" hashValue="kfMwiJ37np38ObtBsVBXPxCl1ECPrcKeHCOB30SMqF3TUeKJk84vkCOcj4vKva8YhFZNJSJaCNnNU3UIVy5Irg==" saltValue="CUOYCD44CZqFWbs8C5tLyA==" spinCount="100000" sheet="1" objects="1" scenarios="1" selectLockedCells="1" selectUnlockedCells="1"/>
  <phoneticPr fontId="3" type="noConversion"/>
  <pageMargins left="0.75" right="0.75" top="1" bottom="1" header="0.5" footer="0.5"/>
  <pageSetup paperSize="9" orientation="portrait" horizontalDpi="4294967292" vertic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9"/>
  <sheetViews>
    <sheetView zoomScaleNormal="100" workbookViewId="0">
      <selection activeCell="Y15" sqref="Y15"/>
    </sheetView>
  </sheetViews>
  <sheetFormatPr baseColWidth="10" defaultColWidth="11.5" defaultRowHeight="13" x14ac:dyDescent="0.2"/>
  <cols>
    <col min="1" max="1" width="8.83203125" bestFit="1" customWidth="1"/>
    <col min="2" max="2" width="6.33203125" bestFit="1" customWidth="1"/>
    <col min="3" max="3" width="3.1640625" bestFit="1" customWidth="1"/>
    <col min="4" max="4" width="6.83203125" style="2" bestFit="1" customWidth="1"/>
    <col min="5" max="5" width="3.1640625" bestFit="1" customWidth="1"/>
    <col min="6" max="6" width="6.83203125" style="2" bestFit="1" customWidth="1"/>
    <col min="7" max="7" width="3.1640625" bestFit="1" customWidth="1"/>
    <col min="8" max="8" width="6.83203125" style="2" bestFit="1" customWidth="1"/>
    <col min="9" max="9" width="3.1640625" bestFit="1" customWidth="1"/>
    <col min="10" max="10" width="6.83203125" style="2" bestFit="1" customWidth="1"/>
    <col min="11" max="11" width="3.1640625" bestFit="1" customWidth="1"/>
    <col min="12" max="12" width="6.83203125" style="2" bestFit="1" customWidth="1"/>
    <col min="13" max="13" width="3.1640625" bestFit="1" customWidth="1"/>
    <col min="14" max="14" width="6.83203125" style="2" bestFit="1" customWidth="1"/>
    <col min="15" max="15" width="3.1640625" bestFit="1" customWidth="1"/>
    <col min="16" max="16" width="6.83203125" style="2" bestFit="1" customWidth="1"/>
    <col min="17" max="17" width="3.1640625" bestFit="1" customWidth="1"/>
    <col min="18" max="18" width="6.83203125" style="2" bestFit="1" customWidth="1"/>
    <col min="19" max="19" width="3.1640625" bestFit="1" customWidth="1"/>
    <col min="20" max="20" width="6.83203125" style="2" bestFit="1" customWidth="1"/>
    <col min="21" max="21" width="3.1640625" bestFit="1" customWidth="1"/>
    <col min="22" max="22" width="6.83203125" style="2" bestFit="1" customWidth="1"/>
    <col min="23" max="23" width="3.1640625" bestFit="1" customWidth="1"/>
    <col min="24" max="24" width="6.83203125" style="2" bestFit="1" customWidth="1"/>
    <col min="25" max="25" width="3.1640625" bestFit="1" customWidth="1"/>
    <col min="26" max="26" width="6.83203125" style="2" bestFit="1" customWidth="1"/>
    <col min="27" max="27" width="3.1640625" bestFit="1" customWidth="1"/>
    <col min="28" max="28" width="6.83203125" style="2" bestFit="1" customWidth="1"/>
    <col min="29" max="29" width="3.1640625" customWidth="1"/>
    <col min="30" max="30" width="6.83203125" style="2" customWidth="1"/>
    <col min="31" max="31" width="4.1640625" hidden="1" customWidth="1"/>
    <col min="32" max="32" width="6.33203125" style="2" hidden="1" customWidth="1"/>
  </cols>
  <sheetData>
    <row r="1" spans="1:32" s="2" customFormat="1" x14ac:dyDescent="0.2">
      <c r="A1" s="62" t="s">
        <v>9</v>
      </c>
      <c r="B1" s="65"/>
      <c r="C1" s="66"/>
      <c r="D1" s="46">
        <v>35</v>
      </c>
      <c r="E1" s="46"/>
      <c r="F1" s="46">
        <v>40</v>
      </c>
      <c r="G1" s="46"/>
      <c r="H1" s="46">
        <v>45</v>
      </c>
      <c r="I1" s="46"/>
      <c r="J1" s="46">
        <v>50</v>
      </c>
      <c r="K1" s="46"/>
      <c r="L1" s="46">
        <v>55</v>
      </c>
      <c r="M1" s="46"/>
      <c r="N1" s="46">
        <v>60</v>
      </c>
      <c r="O1" s="46"/>
      <c r="P1" s="46">
        <v>65</v>
      </c>
      <c r="Q1" s="46"/>
      <c r="R1" s="46">
        <v>70</v>
      </c>
      <c r="S1" s="46"/>
      <c r="T1" s="46">
        <v>75</v>
      </c>
      <c r="U1" s="46"/>
      <c r="V1" s="46">
        <v>80</v>
      </c>
      <c r="W1" s="46"/>
      <c r="X1" s="46">
        <v>85</v>
      </c>
      <c r="Y1" s="46"/>
      <c r="Z1" s="46">
        <v>90</v>
      </c>
      <c r="AA1" s="46"/>
      <c r="AB1" s="46">
        <v>95</v>
      </c>
      <c r="AC1" s="46"/>
      <c r="AD1" s="46">
        <v>100</v>
      </c>
      <c r="AE1" s="2" t="s">
        <v>24</v>
      </c>
      <c r="AF1" s="2" t="s">
        <v>25</v>
      </c>
    </row>
    <row r="2" spans="1:32" s="14" customFormat="1" x14ac:dyDescent="0.2">
      <c r="A2" s="63"/>
      <c r="B2" s="60" t="s">
        <v>18</v>
      </c>
      <c r="C2" s="5" t="s">
        <v>16</v>
      </c>
      <c r="D2" s="25" t="s">
        <v>0</v>
      </c>
      <c r="E2" s="5" t="s">
        <v>16</v>
      </c>
      <c r="F2" s="25" t="s">
        <v>0</v>
      </c>
      <c r="G2" s="5" t="s">
        <v>16</v>
      </c>
      <c r="H2" s="25" t="s">
        <v>0</v>
      </c>
      <c r="I2" s="5" t="s">
        <v>16</v>
      </c>
      <c r="J2" s="25" t="s">
        <v>0</v>
      </c>
      <c r="K2" s="5" t="s">
        <v>16</v>
      </c>
      <c r="L2" s="25" t="s">
        <v>0</v>
      </c>
      <c r="M2" s="5" t="s">
        <v>16</v>
      </c>
      <c r="N2" s="25" t="s">
        <v>0</v>
      </c>
      <c r="O2" s="5" t="s">
        <v>16</v>
      </c>
      <c r="P2" s="25" t="s">
        <v>0</v>
      </c>
      <c r="Q2" s="5" t="s">
        <v>16</v>
      </c>
      <c r="R2" s="25" t="s">
        <v>0</v>
      </c>
      <c r="S2" s="5" t="s">
        <v>16</v>
      </c>
      <c r="T2" s="25" t="s">
        <v>0</v>
      </c>
      <c r="U2" s="5" t="s">
        <v>16</v>
      </c>
      <c r="V2" s="25" t="s">
        <v>0</v>
      </c>
      <c r="W2" s="5" t="s">
        <v>16</v>
      </c>
      <c r="X2" s="25" t="s">
        <v>0</v>
      </c>
      <c r="Y2" s="5" t="s">
        <v>16</v>
      </c>
      <c r="Z2" s="25" t="s">
        <v>0</v>
      </c>
      <c r="AA2" s="5" t="s">
        <v>16</v>
      </c>
      <c r="AB2" s="25" t="s">
        <v>0</v>
      </c>
      <c r="AC2" s="5" t="s">
        <v>16</v>
      </c>
      <c r="AD2" s="25" t="s">
        <v>0</v>
      </c>
      <c r="AE2" s="5" t="s">
        <v>16</v>
      </c>
      <c r="AF2" s="25" t="s">
        <v>0</v>
      </c>
    </row>
    <row r="3" spans="1:32" x14ac:dyDescent="0.2">
      <c r="A3" s="43" t="s">
        <v>10</v>
      </c>
      <c r="B3" s="61">
        <f>IF(berekening!AH43&gt;1,"!!!",berekening!B43)</f>
        <v>688</v>
      </c>
      <c r="C3" s="17"/>
      <c r="D3" s="26">
        <v>11.5</v>
      </c>
      <c r="E3" s="17"/>
      <c r="F3" s="26"/>
      <c r="G3" s="17"/>
      <c r="H3" s="26"/>
      <c r="I3" s="17"/>
      <c r="J3" s="26"/>
      <c r="K3" s="17"/>
      <c r="L3" s="26"/>
      <c r="M3" s="17"/>
      <c r="N3" s="26"/>
      <c r="O3" s="17"/>
      <c r="P3" s="26"/>
      <c r="Q3" s="17"/>
      <c r="R3" s="26"/>
      <c r="S3" s="17"/>
      <c r="T3" s="26"/>
      <c r="U3" s="17"/>
      <c r="V3" s="26"/>
      <c r="W3" s="17"/>
      <c r="X3" s="26"/>
      <c r="Y3" s="17"/>
      <c r="Z3" s="26"/>
      <c r="AA3" s="17"/>
      <c r="AB3" s="26"/>
      <c r="AC3" s="17"/>
      <c r="AD3" s="26"/>
      <c r="AE3" s="4"/>
    </row>
    <row r="4" spans="1:32" x14ac:dyDescent="0.2">
      <c r="A4" s="43" t="s">
        <v>44</v>
      </c>
      <c r="B4" s="61">
        <f>IF(berekening!AH44&gt;1,"!!!",berekening!B44)</f>
        <v>710</v>
      </c>
      <c r="C4" s="17"/>
      <c r="D4" s="26"/>
      <c r="E4" s="17"/>
      <c r="F4" s="26"/>
      <c r="G4" s="17"/>
      <c r="H4" s="26"/>
      <c r="I4" s="17"/>
      <c r="J4" s="26"/>
      <c r="K4" s="17"/>
      <c r="L4" s="26"/>
      <c r="M4" s="17"/>
      <c r="N4" s="26"/>
      <c r="O4" s="17"/>
      <c r="P4" s="26"/>
      <c r="Q4" s="17"/>
      <c r="R4" s="26">
        <v>30</v>
      </c>
      <c r="S4" s="17"/>
      <c r="T4" s="26"/>
      <c r="U4" s="17"/>
      <c r="V4" s="26"/>
      <c r="W4" s="17"/>
      <c r="X4" s="26"/>
      <c r="Y4" s="17"/>
      <c r="Z4" s="26"/>
      <c r="AA4" s="17"/>
      <c r="AB4" s="26"/>
      <c r="AC4" s="17"/>
      <c r="AD4" s="26"/>
      <c r="AE4" s="4"/>
    </row>
    <row r="5" spans="1:32" x14ac:dyDescent="0.2">
      <c r="A5" s="43" t="s">
        <v>11</v>
      </c>
      <c r="B5" s="61">
        <f>IF(berekening!AH45&gt;1,"!!!",berekening!B45)</f>
        <v>624</v>
      </c>
      <c r="C5" s="17"/>
      <c r="D5" s="26"/>
      <c r="E5" s="17"/>
      <c r="F5" s="26"/>
      <c r="G5" s="17"/>
      <c r="H5" s="26"/>
      <c r="I5" s="17"/>
      <c r="J5" s="26"/>
      <c r="K5" s="17"/>
      <c r="L5" s="26"/>
      <c r="M5" s="17"/>
      <c r="N5" s="26"/>
      <c r="O5" s="17"/>
      <c r="P5" s="26"/>
      <c r="Q5" s="17">
        <v>1</v>
      </c>
      <c r="R5" s="26">
        <v>10</v>
      </c>
      <c r="S5" s="17"/>
      <c r="T5" s="26"/>
      <c r="U5" s="17"/>
      <c r="V5" s="26"/>
      <c r="W5" s="17"/>
      <c r="X5" s="26"/>
      <c r="Y5" s="17"/>
      <c r="Z5" s="26"/>
      <c r="AA5" s="17"/>
      <c r="AB5" s="26"/>
      <c r="AC5" s="17"/>
      <c r="AD5" s="26"/>
      <c r="AE5" s="4"/>
    </row>
    <row r="6" spans="1:32" x14ac:dyDescent="0.2">
      <c r="A6" s="43" t="s">
        <v>12</v>
      </c>
      <c r="B6" s="61">
        <f>IF(berekening!AH46&gt;1,"!!!",berekening!B46)</f>
        <v>889</v>
      </c>
      <c r="C6" s="17"/>
      <c r="D6" s="26"/>
      <c r="E6" s="17"/>
      <c r="F6" s="26"/>
      <c r="G6" s="17"/>
      <c r="H6" s="26"/>
      <c r="I6" s="17"/>
      <c r="J6" s="26"/>
      <c r="K6" s="17"/>
      <c r="L6" s="26"/>
      <c r="M6" s="17"/>
      <c r="N6" s="26"/>
      <c r="O6" s="17"/>
      <c r="P6" s="26"/>
      <c r="Q6" s="17">
        <v>2</v>
      </c>
      <c r="R6" s="26">
        <v>30</v>
      </c>
      <c r="S6" s="17"/>
      <c r="T6" s="26"/>
      <c r="U6" s="17"/>
      <c r="V6" s="26"/>
      <c r="W6" s="17"/>
      <c r="X6" s="26"/>
      <c r="Y6" s="17"/>
      <c r="Z6" s="26"/>
      <c r="AA6" s="17"/>
      <c r="AB6" s="26"/>
      <c r="AC6" s="17"/>
      <c r="AD6" s="26"/>
      <c r="AE6" s="4"/>
    </row>
    <row r="7" spans="1:32" x14ac:dyDescent="0.2">
      <c r="A7" s="43" t="s">
        <v>13</v>
      </c>
      <c r="B7" s="61">
        <f>IF(berekening!AH47&gt;1,"!!!",berekening!B47)</f>
        <v>1044</v>
      </c>
      <c r="C7" s="17"/>
      <c r="D7" s="26"/>
      <c r="E7" s="17"/>
      <c r="F7" s="26"/>
      <c r="G7" s="17"/>
      <c r="H7" s="26"/>
      <c r="I7" s="17"/>
      <c r="J7" s="26"/>
      <c r="K7" s="17"/>
      <c r="L7" s="26"/>
      <c r="M7" s="17"/>
      <c r="N7" s="26"/>
      <c r="O7" s="17"/>
      <c r="P7" s="26"/>
      <c r="Q7" s="17">
        <v>4</v>
      </c>
      <c r="R7" s="26">
        <v>50</v>
      </c>
      <c r="S7" s="17"/>
      <c r="T7" s="26"/>
      <c r="U7" s="17"/>
      <c r="V7" s="26"/>
      <c r="W7" s="17"/>
      <c r="X7" s="26"/>
      <c r="Y7" s="17"/>
      <c r="Z7" s="26"/>
      <c r="AA7" s="17"/>
      <c r="AB7" s="26"/>
      <c r="AC7" s="17"/>
      <c r="AD7" s="26"/>
      <c r="AE7" s="4"/>
    </row>
    <row r="8" spans="1:32" x14ac:dyDescent="0.2">
      <c r="A8" s="43" t="s">
        <v>14</v>
      </c>
      <c r="B8" s="61">
        <f>IF(berekening!AH48&gt;1,"!!!",berekening!B48)</f>
        <v>1295</v>
      </c>
      <c r="C8" s="17"/>
      <c r="D8" s="26"/>
      <c r="E8" s="17"/>
      <c r="F8" s="26"/>
      <c r="G8" s="17"/>
      <c r="H8" s="26"/>
      <c r="I8" s="17"/>
      <c r="J8" s="26"/>
      <c r="K8" s="17"/>
      <c r="L8" s="26"/>
      <c r="M8" s="17"/>
      <c r="N8" s="26"/>
      <c r="O8" s="17"/>
      <c r="P8" s="26"/>
      <c r="Q8" s="17">
        <v>16</v>
      </c>
      <c r="R8" s="26">
        <v>40</v>
      </c>
      <c r="S8" s="17"/>
      <c r="T8" s="26"/>
      <c r="U8" s="17"/>
      <c r="V8" s="26"/>
      <c r="W8" s="17"/>
      <c r="X8" s="26"/>
      <c r="Y8" s="17"/>
      <c r="Z8" s="26"/>
      <c r="AA8" s="17"/>
      <c r="AB8" s="26"/>
      <c r="AC8" s="17"/>
      <c r="AD8" s="26"/>
      <c r="AE8" s="4"/>
    </row>
    <row r="9" spans="1:32" x14ac:dyDescent="0.2">
      <c r="A9" s="43" t="s">
        <v>45</v>
      </c>
      <c r="B9" s="61">
        <f>IF(berekening!AH49&gt;1,"!!!",berekening!B49)</f>
        <v>688</v>
      </c>
      <c r="C9" s="17"/>
      <c r="D9" s="26">
        <v>46</v>
      </c>
      <c r="E9" s="7"/>
      <c r="F9" s="29"/>
      <c r="G9" s="7"/>
      <c r="H9" s="29"/>
      <c r="I9" s="7"/>
      <c r="J9" s="29"/>
      <c r="K9" s="7"/>
      <c r="L9" s="29"/>
      <c r="M9" s="7"/>
      <c r="N9" s="29"/>
      <c r="O9" s="7"/>
      <c r="P9" s="29"/>
      <c r="Q9" s="7"/>
      <c r="R9" s="29"/>
      <c r="S9" s="7"/>
      <c r="T9" s="29"/>
      <c r="U9" s="7"/>
      <c r="V9" s="29"/>
      <c r="W9" s="7"/>
      <c r="X9" s="29"/>
      <c r="Y9" s="7"/>
      <c r="Z9" s="29"/>
      <c r="AA9" s="7"/>
      <c r="AB9" s="29"/>
      <c r="AC9" s="7"/>
      <c r="AD9" s="29"/>
      <c r="AE9" s="4"/>
    </row>
    <row r="10" spans="1:32" x14ac:dyDescent="0.2">
      <c r="A10" s="44" t="s">
        <v>7</v>
      </c>
      <c r="B10" s="61">
        <f>IF(berekening!AH50&gt;1,"!!!",berekening!B50)</f>
        <v>751</v>
      </c>
      <c r="C10" s="19">
        <v>2</v>
      </c>
      <c r="D10" s="27">
        <v>12</v>
      </c>
      <c r="E10" s="8"/>
      <c r="F10" s="30"/>
      <c r="G10" s="8"/>
      <c r="H10" s="30"/>
      <c r="I10" s="8"/>
      <c r="J10" s="30"/>
      <c r="K10" s="8"/>
      <c r="L10" s="30"/>
      <c r="M10" s="8"/>
      <c r="N10" s="30"/>
      <c r="O10" s="8"/>
      <c r="P10" s="30"/>
      <c r="Q10" s="8"/>
      <c r="R10" s="30"/>
      <c r="S10" s="8"/>
      <c r="T10" s="30"/>
      <c r="U10" s="8"/>
      <c r="V10" s="30"/>
      <c r="W10" s="8"/>
      <c r="X10" s="30"/>
      <c r="Y10" s="8"/>
      <c r="Z10" s="30"/>
      <c r="AA10" s="8"/>
      <c r="AB10" s="30"/>
      <c r="AC10" s="8"/>
      <c r="AD10" s="30"/>
      <c r="AE10" s="4"/>
    </row>
    <row r="11" spans="1:32" s="14" customFormat="1" x14ac:dyDescent="0.2">
      <c r="A11" s="64"/>
      <c r="B11" s="61"/>
      <c r="C11" s="15"/>
      <c r="D11" s="28" t="s">
        <v>17</v>
      </c>
      <c r="E11" s="15"/>
      <c r="F11" s="28" t="s">
        <v>17</v>
      </c>
      <c r="G11" s="15"/>
      <c r="H11" s="28" t="s">
        <v>17</v>
      </c>
      <c r="I11" s="15"/>
      <c r="J11" s="28" t="s">
        <v>17</v>
      </c>
      <c r="K11" s="15"/>
      <c r="L11" s="28" t="s">
        <v>17</v>
      </c>
      <c r="M11" s="15"/>
      <c r="N11" s="28" t="s">
        <v>17</v>
      </c>
      <c r="O11" s="15"/>
      <c r="P11" s="28" t="s">
        <v>17</v>
      </c>
      <c r="Q11" s="15"/>
      <c r="R11" s="28" t="s">
        <v>17</v>
      </c>
      <c r="S11" s="15"/>
      <c r="T11" s="28" t="s">
        <v>17</v>
      </c>
      <c r="U11" s="15"/>
      <c r="V11" s="28" t="s">
        <v>17</v>
      </c>
      <c r="W11" s="15"/>
      <c r="X11" s="28" t="s">
        <v>17</v>
      </c>
      <c r="Y11" s="15"/>
      <c r="Z11" s="28" t="s">
        <v>17</v>
      </c>
      <c r="AA11" s="15"/>
      <c r="AB11" s="28" t="s">
        <v>17</v>
      </c>
      <c r="AC11" s="15"/>
      <c r="AD11" s="28" t="s">
        <v>17</v>
      </c>
      <c r="AE11" s="5"/>
      <c r="AF11" s="25" t="s">
        <v>17</v>
      </c>
    </row>
    <row r="12" spans="1:32" x14ac:dyDescent="0.2">
      <c r="A12" s="43" t="s">
        <v>2</v>
      </c>
      <c r="B12" s="61">
        <f>IF(berekening!AH52&gt;1,"!!!",berekening!B52)</f>
        <v>992</v>
      </c>
      <c r="C12" s="7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>
        <v>1.5</v>
      </c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1"/>
      <c r="AF12" s="1"/>
    </row>
    <row r="13" spans="1:32" x14ac:dyDescent="0.2">
      <c r="A13" s="43" t="s">
        <v>3</v>
      </c>
      <c r="B13" s="61">
        <f>IF(berekening!AH53&gt;1,"!!!",berekening!B53)</f>
        <v>998</v>
      </c>
      <c r="C13" s="7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>
        <v>5</v>
      </c>
      <c r="S13" s="24"/>
      <c r="T13" s="23"/>
      <c r="U13" s="24"/>
      <c r="V13" s="23"/>
      <c r="W13" s="24"/>
      <c r="X13" s="23"/>
      <c r="Y13" s="24"/>
      <c r="Z13" s="23"/>
      <c r="AA13" s="24"/>
      <c r="AB13" s="23"/>
      <c r="AC13" s="24"/>
      <c r="AD13" s="23"/>
      <c r="AE13" s="1"/>
      <c r="AF13" s="1"/>
    </row>
    <row r="14" spans="1:32" x14ac:dyDescent="0.2">
      <c r="A14" s="43" t="s">
        <v>4</v>
      </c>
      <c r="B14" s="61">
        <f>IF(berekening!AH54&gt;1,"!!!",berekening!B54)</f>
        <v>863</v>
      </c>
      <c r="C14" s="7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>
        <v>12.48</v>
      </c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1"/>
      <c r="AF14" s="1"/>
    </row>
    <row r="15" spans="1:32" x14ac:dyDescent="0.2">
      <c r="A15" s="43" t="s">
        <v>1</v>
      </c>
      <c r="B15" s="61">
        <f>IF(berekening!AH55&gt;1,"!!!",berekening!B55)</f>
        <v>787</v>
      </c>
      <c r="C15" s="7"/>
      <c r="D15" s="23"/>
      <c r="E15" s="24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23"/>
      <c r="Q15" s="24"/>
      <c r="R15" s="23"/>
      <c r="S15" s="24"/>
      <c r="T15" s="23"/>
      <c r="U15" s="24"/>
      <c r="V15" s="23">
        <v>30</v>
      </c>
      <c r="W15" s="24"/>
      <c r="X15" s="23"/>
      <c r="Y15" s="24"/>
      <c r="Z15" s="23"/>
      <c r="AA15" s="24"/>
      <c r="AB15" s="23"/>
      <c r="AC15" s="24"/>
      <c r="AD15" s="23"/>
      <c r="AE15" s="1"/>
      <c r="AF15" s="1"/>
    </row>
    <row r="16" spans="1:32" x14ac:dyDescent="0.2">
      <c r="A16" s="43" t="s">
        <v>5</v>
      </c>
      <c r="B16" s="61">
        <f>IF(berekening!AH56&gt;1,"!!!",berekening!B56)</f>
        <v>789</v>
      </c>
      <c r="C16" s="7"/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3"/>
      <c r="O16" s="24"/>
      <c r="P16" s="23"/>
      <c r="Q16" s="24"/>
      <c r="R16" s="23">
        <v>40</v>
      </c>
      <c r="S16" s="24"/>
      <c r="T16" s="23"/>
      <c r="U16" s="24"/>
      <c r="V16" s="23"/>
      <c r="W16" s="24"/>
      <c r="X16" s="23"/>
      <c r="Y16" s="24"/>
      <c r="Z16" s="23"/>
      <c r="AA16" s="24"/>
      <c r="AB16" s="23"/>
      <c r="AC16" s="24"/>
      <c r="AD16" s="23"/>
      <c r="AE16" s="1"/>
      <c r="AF16" s="1"/>
    </row>
    <row r="17" spans="1:33" x14ac:dyDescent="0.2">
      <c r="A17" s="43" t="s">
        <v>46</v>
      </c>
      <c r="B17" s="61">
        <f>IF(berekening!AH57&gt;1,"!!!",berekening!B57)</f>
        <v>873</v>
      </c>
      <c r="C17" s="7"/>
      <c r="D17" s="23">
        <v>55.15</v>
      </c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/>
      <c r="S17" s="24"/>
      <c r="T17" s="23"/>
      <c r="U17" s="24"/>
      <c r="V17" s="23"/>
      <c r="W17" s="24"/>
      <c r="X17" s="23"/>
      <c r="Y17" s="24"/>
      <c r="Z17" s="23"/>
      <c r="AA17" s="24"/>
      <c r="AB17" s="23"/>
      <c r="AC17" s="24"/>
      <c r="AD17" s="23"/>
      <c r="AE17" s="1"/>
      <c r="AF17" s="1"/>
    </row>
    <row r="18" spans="1:33" x14ac:dyDescent="0.2">
      <c r="A18" s="43"/>
      <c r="B18" s="61"/>
      <c r="C18" s="4"/>
      <c r="E18" s="4"/>
      <c r="G18" s="4"/>
      <c r="I18" s="4"/>
      <c r="K18" s="4"/>
      <c r="M18" s="4"/>
      <c r="O18" s="4"/>
      <c r="Q18" s="4"/>
      <c r="S18" s="4"/>
      <c r="U18" s="4"/>
      <c r="W18" s="4"/>
      <c r="Y18" s="4"/>
      <c r="AA18" s="4"/>
      <c r="AC18" s="4"/>
      <c r="AE18" s="4"/>
    </row>
    <row r="19" spans="1:33" x14ac:dyDescent="0.2">
      <c r="A19" s="43" t="s">
        <v>26</v>
      </c>
      <c r="B19" s="61">
        <f>SUM(B3:B16)</f>
        <v>11118</v>
      </c>
      <c r="C19" s="4"/>
      <c r="E19" s="4"/>
      <c r="G19" s="4"/>
      <c r="I19" s="4"/>
      <c r="K19" s="4"/>
      <c r="M19" s="4"/>
      <c r="O19" s="4"/>
      <c r="Q19" s="4"/>
      <c r="S19" s="4"/>
      <c r="U19" s="4"/>
      <c r="W19" s="4"/>
      <c r="Y19" s="4"/>
      <c r="AA19" s="4"/>
      <c r="AC19" s="4"/>
      <c r="AE19" s="4"/>
    </row>
    <row r="20" spans="1:33" x14ac:dyDescent="0.2">
      <c r="A20" s="43"/>
      <c r="B20" s="67"/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</row>
    <row r="21" spans="1:33" x14ac:dyDescent="0.2">
      <c r="AE21" s="4"/>
    </row>
    <row r="22" spans="1:33" x14ac:dyDescent="0.2">
      <c r="C22" s="5" t="s">
        <v>16</v>
      </c>
      <c r="D22" s="25" t="s">
        <v>0</v>
      </c>
      <c r="E22" s="5" t="s">
        <v>16</v>
      </c>
      <c r="F22" s="25" t="s">
        <v>0</v>
      </c>
      <c r="G22" s="5" t="s">
        <v>16</v>
      </c>
      <c r="H22" s="25" t="s">
        <v>0</v>
      </c>
      <c r="I22" s="5" t="s">
        <v>16</v>
      </c>
      <c r="J22" s="25" t="s">
        <v>0</v>
      </c>
      <c r="K22" s="5" t="s">
        <v>16</v>
      </c>
      <c r="L22" s="25" t="s">
        <v>0</v>
      </c>
      <c r="M22" s="5" t="s">
        <v>16</v>
      </c>
      <c r="N22" s="25" t="s">
        <v>0</v>
      </c>
      <c r="O22" s="5" t="s">
        <v>16</v>
      </c>
      <c r="P22" s="25" t="s">
        <v>0</v>
      </c>
      <c r="Q22" s="5" t="s">
        <v>16</v>
      </c>
      <c r="R22" s="25" t="s">
        <v>0</v>
      </c>
      <c r="S22" s="5" t="s">
        <v>16</v>
      </c>
      <c r="T22" s="25" t="s">
        <v>0</v>
      </c>
      <c r="U22" s="5" t="s">
        <v>16</v>
      </c>
      <c r="V22" s="25" t="s">
        <v>0</v>
      </c>
      <c r="W22" s="5" t="s">
        <v>16</v>
      </c>
      <c r="X22" s="25" t="s">
        <v>0</v>
      </c>
      <c r="Y22" s="22" t="s">
        <v>16</v>
      </c>
      <c r="Z22" s="25" t="s">
        <v>0</v>
      </c>
      <c r="AA22" s="22" t="s">
        <v>16</v>
      </c>
      <c r="AB22" s="25" t="s">
        <v>0</v>
      </c>
      <c r="AC22" s="22" t="s">
        <v>16</v>
      </c>
      <c r="AD22" s="25" t="s">
        <v>0</v>
      </c>
      <c r="AE22" s="5" t="s">
        <v>16</v>
      </c>
      <c r="AF22" s="25" t="s">
        <v>0</v>
      </c>
    </row>
    <row r="23" spans="1:33" s="14" customFormat="1" x14ac:dyDescent="0.2">
      <c r="A23" s="20" t="str">
        <f>A3</f>
        <v>100m</v>
      </c>
      <c r="B23"/>
      <c r="C23" s="7" t="str">
        <f>IF(berekening!C203&gt;0.1,berekening!C203," ")</f>
        <v xml:space="preserve"> </v>
      </c>
      <c r="D23" s="29">
        <f>berekening!D203</f>
        <v>11.51</v>
      </c>
      <c r="E23" s="7" t="str">
        <f>IF(berekening!E203&gt;0.1,berekening!E203," ")</f>
        <v xml:space="preserve"> </v>
      </c>
      <c r="F23" s="29">
        <f>berekening!F203</f>
        <v>11.9</v>
      </c>
      <c r="G23" s="7" t="str">
        <f>IF(berekening!G203&gt;0.1,berekening!G203," ")</f>
        <v xml:space="preserve"> </v>
      </c>
      <c r="H23" s="29">
        <f>berekening!H203</f>
        <v>12.31</v>
      </c>
      <c r="I23" s="7" t="str">
        <f>IF(berekening!I203&gt;0.1,berekening!I203," ")</f>
        <v xml:space="preserve"> </v>
      </c>
      <c r="J23" s="29">
        <f>berekening!J203</f>
        <v>12.74</v>
      </c>
      <c r="K23" s="7" t="str">
        <f>IF(berekening!K203&gt;0.1,berekening!K203," ")</f>
        <v xml:space="preserve"> </v>
      </c>
      <c r="L23" s="29">
        <f>berekening!L203</f>
        <v>13.18</v>
      </c>
      <c r="M23" s="7" t="str">
        <f>IF(berekening!M203&gt;0.1,berekening!M203," ")</f>
        <v xml:space="preserve"> </v>
      </c>
      <c r="N23" s="29">
        <f>berekening!N203</f>
        <v>13.65</v>
      </c>
      <c r="O23" s="7" t="str">
        <f>IF(berekening!O203&gt;0.1,berekening!O203," ")</f>
        <v xml:space="preserve"> </v>
      </c>
      <c r="P23" s="29">
        <f>berekening!P203</f>
        <v>14.13</v>
      </c>
      <c r="Q23" s="7" t="str">
        <f>IF(berekening!Q203&gt;0.1,berekening!Q203," ")</f>
        <v xml:space="preserve"> </v>
      </c>
      <c r="R23" s="29">
        <f>berekening!R203</f>
        <v>14.64</v>
      </c>
      <c r="S23" s="7" t="str">
        <f>IF(berekening!S203&gt;0.1,berekening!S203," ")</f>
        <v xml:space="preserve"> </v>
      </c>
      <c r="T23" s="29">
        <f>berekening!T203</f>
        <v>15.17</v>
      </c>
      <c r="U23" s="7" t="str">
        <f>IF(berekening!U203&gt;0.1,berekening!U203," ")</f>
        <v xml:space="preserve"> </v>
      </c>
      <c r="V23" s="29">
        <f>berekening!V203</f>
        <v>15.72</v>
      </c>
      <c r="W23" s="7" t="str">
        <f>IF(berekening!W203&gt;0.1,berekening!W203," ")</f>
        <v xml:space="preserve"> </v>
      </c>
      <c r="X23" s="29">
        <f>berekening!X203</f>
        <v>16.559999999999999</v>
      </c>
      <c r="Y23" s="7" t="str">
        <f>IF(berekening!Y203&gt;0.1,berekening!Y203," ")</f>
        <v xml:space="preserve"> </v>
      </c>
      <c r="Z23" s="29">
        <f>berekening!Z203</f>
        <v>17.98</v>
      </c>
      <c r="AA23" s="7" t="str">
        <f>IF(berekening!AA203&gt;0.1,berekening!AA203," ")</f>
        <v xml:space="preserve"> </v>
      </c>
      <c r="AB23" s="29">
        <f>berekening!AB203</f>
        <v>20.3</v>
      </c>
      <c r="AC23" s="7" t="str">
        <f>IF(berekening!AC203&gt;0.1,berekening!AC203," ")</f>
        <v xml:space="preserve"> </v>
      </c>
      <c r="AD23" s="29">
        <f>berekening!AD203</f>
        <v>24.18</v>
      </c>
      <c r="AE23" s="5"/>
      <c r="AF23" s="25"/>
    </row>
    <row r="24" spans="1:33" s="14" customFormat="1" x14ac:dyDescent="0.2">
      <c r="A24" s="20" t="str">
        <f t="shared" ref="A24:A30" si="0">A4</f>
        <v>200m</v>
      </c>
      <c r="B24"/>
      <c r="C24" s="7" t="str">
        <f>IF(berekening!C204&gt;0.1,berekening!C204," ")</f>
        <v xml:space="preserve"> </v>
      </c>
      <c r="D24" s="29">
        <f>berekening!D204</f>
        <v>23.8</v>
      </c>
      <c r="E24" s="7" t="str">
        <f>IF(berekening!E204&gt;0.1,berekening!E204," ")</f>
        <v xml:space="preserve"> </v>
      </c>
      <c r="F24" s="29">
        <f>berekening!F204</f>
        <v>24.580000000000002</v>
      </c>
      <c r="G24" s="7" t="str">
        <f>IF(berekening!G204&gt;0.1,berekening!G204," ")</f>
        <v xml:space="preserve"> </v>
      </c>
      <c r="H24" s="29">
        <f>berekening!H204</f>
        <v>25.39</v>
      </c>
      <c r="I24" s="7" t="str">
        <f>IF(berekening!I204&gt;0.1,berekening!I204," ")</f>
        <v xml:space="preserve"> </v>
      </c>
      <c r="J24" s="29">
        <f>berekening!J204</f>
        <v>26.23</v>
      </c>
      <c r="K24" s="7" t="str">
        <f>IF(berekening!K204&gt;0.1,berekening!K204," ")</f>
        <v xml:space="preserve"> </v>
      </c>
      <c r="L24" s="29">
        <f>berekening!L204</f>
        <v>27.12</v>
      </c>
      <c r="M24" s="7" t="str">
        <f>IF(berekening!M204&gt;0.1,berekening!M204," ")</f>
        <v xml:space="preserve"> </v>
      </c>
      <c r="N24" s="29">
        <f>berekening!N204</f>
        <v>28.04</v>
      </c>
      <c r="O24" s="7" t="str">
        <f>IF(berekening!O204&gt;0.1,berekening!O204," ")</f>
        <v xml:space="preserve"> </v>
      </c>
      <c r="P24" s="29">
        <f>berekening!P204</f>
        <v>29</v>
      </c>
      <c r="Q24" s="7" t="str">
        <f>IF(berekening!Q204&gt;0.1,berekening!Q204," ")</f>
        <v xml:space="preserve"> </v>
      </c>
      <c r="R24" s="29">
        <f>berekening!R204</f>
        <v>30.02</v>
      </c>
      <c r="S24" s="7" t="str">
        <f>IF(berekening!S204&gt;0.1,berekening!S204," ")</f>
        <v xml:space="preserve"> </v>
      </c>
      <c r="T24" s="29">
        <f>berekening!T204</f>
        <v>31.07</v>
      </c>
      <c r="U24" s="7" t="str">
        <f>IF(berekening!U204&gt;0.1,berekening!U204," ")</f>
        <v xml:space="preserve"> </v>
      </c>
      <c r="V24" s="29">
        <f>berekening!V204</f>
        <v>32.5</v>
      </c>
      <c r="W24" s="7" t="str">
        <f>IF(berekening!W204&gt;0.1,berekening!W204," ")</f>
        <v xml:space="preserve"> </v>
      </c>
      <c r="X24" s="29">
        <f>berekening!X204</f>
        <v>34.94</v>
      </c>
      <c r="Y24" s="7" t="str">
        <f>IF(berekening!Y204&gt;0.1,berekening!Y204," ")</f>
        <v xml:space="preserve"> </v>
      </c>
      <c r="Z24" s="29">
        <f>berekening!Z204</f>
        <v>38.85</v>
      </c>
      <c r="AA24" s="7" t="str">
        <f>IF(berekening!AA204&gt;0.1,berekening!AA204," ")</f>
        <v xml:space="preserve"> </v>
      </c>
      <c r="AB24" s="29">
        <f>berekening!AB204</f>
        <v>45.2</v>
      </c>
      <c r="AC24" s="7" t="str">
        <f>IF(berekening!AC204&gt;0.1,berekening!AC204," ")</f>
        <v xml:space="preserve"> </v>
      </c>
      <c r="AD24" s="29">
        <f>berekening!AD204</f>
        <v>56.26</v>
      </c>
      <c r="AE24" s="5"/>
      <c r="AF24" s="25"/>
    </row>
    <row r="25" spans="1:33" x14ac:dyDescent="0.2">
      <c r="A25" s="20" t="str">
        <f t="shared" si="0"/>
        <v>400m</v>
      </c>
      <c r="C25" s="7" t="str">
        <f>IF(berekening!C205&gt;0.1,berekening!C205," ")</f>
        <v xml:space="preserve"> </v>
      </c>
      <c r="D25" s="29">
        <f>berekening!D205</f>
        <v>55.370000000000005</v>
      </c>
      <c r="E25" s="7" t="str">
        <f>IF(berekening!E205&gt;0.1,berekening!E205," ")</f>
        <v xml:space="preserve"> </v>
      </c>
      <c r="F25" s="29">
        <f>berekening!F205</f>
        <v>57.18</v>
      </c>
      <c r="G25" s="7" t="str">
        <f>IF(berekening!G205&gt;0.1,berekening!G205," ")</f>
        <v xml:space="preserve"> </v>
      </c>
      <c r="H25" s="29">
        <f>berekening!H205</f>
        <v>59.07</v>
      </c>
      <c r="I25" s="7">
        <f>IF(berekening!I205&gt;0.1,berekening!I205," ")</f>
        <v>1</v>
      </c>
      <c r="J25" s="29">
        <f>berekening!J205</f>
        <v>1.06</v>
      </c>
      <c r="K25" s="7">
        <f>IF(berekening!K205&gt;0.1,berekening!K205," ")</f>
        <v>1</v>
      </c>
      <c r="L25" s="29">
        <f>berekening!L205</f>
        <v>3.13</v>
      </c>
      <c r="M25" s="7">
        <f>IF(berekening!M205&gt;0.1,berekening!M205," ")</f>
        <v>1</v>
      </c>
      <c r="N25" s="29">
        <f>berekening!N205</f>
        <v>5.3100000000000005</v>
      </c>
      <c r="O25" s="7">
        <f>IF(berekening!O205&gt;0.1,berekening!O205," ")</f>
        <v>1</v>
      </c>
      <c r="P25" s="29">
        <f>berekening!P205</f>
        <v>7.6000000000000005</v>
      </c>
      <c r="Q25" s="7">
        <f>IF(berekening!Q205&gt;0.1,berekening!Q205," ")</f>
        <v>1</v>
      </c>
      <c r="R25" s="29">
        <f>berekening!R205</f>
        <v>10</v>
      </c>
      <c r="S25" s="7">
        <f>IF(berekening!S205&gt;0.1,berekening!S205," ")</f>
        <v>1</v>
      </c>
      <c r="T25" s="29">
        <f>berekening!T205</f>
        <v>13.11</v>
      </c>
      <c r="U25" s="7">
        <f>IF(berekening!U205&gt;0.1,berekening!U205," ")</f>
        <v>1</v>
      </c>
      <c r="V25" s="29">
        <f>berekening!V205</f>
        <v>18.04</v>
      </c>
      <c r="W25" s="7">
        <f>IF(berekening!W205&gt;0.1,berekening!W205," ")</f>
        <v>1</v>
      </c>
      <c r="X25" s="29">
        <f>berekening!X205</f>
        <v>25.52</v>
      </c>
      <c r="Y25" s="7">
        <f>IF(berekening!Y205&gt;0.1,berekening!Y205," ")</f>
        <v>1</v>
      </c>
      <c r="Z25" s="29">
        <f>berekening!Z205</f>
        <v>36.97</v>
      </c>
      <c r="AA25" s="7">
        <f>IF(berekening!AA205&gt;0.1,berekening!AA205," ")</f>
        <v>1</v>
      </c>
      <c r="AB25" s="29">
        <f>berekening!AB205</f>
        <v>55.29</v>
      </c>
      <c r="AC25" s="7">
        <f>IF(berekening!AC205&gt;0.1,berekening!AC205," ")</f>
        <v>2</v>
      </c>
      <c r="AD25" s="29">
        <f>berekening!AD205</f>
        <v>27.560000000000002</v>
      </c>
      <c r="AE25" s="4"/>
      <c r="AG25" s="14"/>
    </row>
    <row r="26" spans="1:33" x14ac:dyDescent="0.2">
      <c r="A26" s="20" t="str">
        <f t="shared" si="0"/>
        <v>800m</v>
      </c>
      <c r="C26" s="7">
        <f>IF(berekening!C206&gt;0.1,berekening!C206," ")</f>
        <v>1</v>
      </c>
      <c r="D26" s="29">
        <f>berekening!D206</f>
        <v>52.75</v>
      </c>
      <c r="E26" s="7">
        <f>IF(berekening!E206&gt;0.1,berekening!E206," ")</f>
        <v>1</v>
      </c>
      <c r="F26" s="29">
        <f>berekening!F206</f>
        <v>57.28</v>
      </c>
      <c r="G26" s="7">
        <f>IF(berekening!G206&gt;0.1,berekening!G206," ")</f>
        <v>2</v>
      </c>
      <c r="H26" s="29">
        <f>berekening!H206</f>
        <v>2.06</v>
      </c>
      <c r="I26" s="7">
        <f>IF(berekening!I206&gt;0.1,berekening!I206," ")</f>
        <v>2</v>
      </c>
      <c r="J26" s="29">
        <f>berekening!J206</f>
        <v>7.07</v>
      </c>
      <c r="K26" s="7">
        <f>IF(berekening!K206&gt;0.1,berekening!K206," ")</f>
        <v>2</v>
      </c>
      <c r="L26" s="29">
        <f>berekening!L206</f>
        <v>12.35</v>
      </c>
      <c r="M26" s="7">
        <f>IF(berekening!M206&gt;0.1,berekening!M206," ")</f>
        <v>2</v>
      </c>
      <c r="N26" s="29">
        <f>berekening!N206</f>
        <v>17.91</v>
      </c>
      <c r="O26" s="7">
        <f>IF(berekening!O206&gt;0.1,berekening!O206," ")</f>
        <v>2</v>
      </c>
      <c r="P26" s="29">
        <f>berekening!P206</f>
        <v>23.79</v>
      </c>
      <c r="Q26" s="7">
        <f>IF(berekening!Q206&gt;0.1,berekening!Q206," ")</f>
        <v>2</v>
      </c>
      <c r="R26" s="29">
        <f>berekening!R206</f>
        <v>30</v>
      </c>
      <c r="S26" s="7">
        <f>IF(berekening!S206&gt;0.1,berekening!S206," ")</f>
        <v>2</v>
      </c>
      <c r="T26" s="29">
        <f>berekening!T206</f>
        <v>36.72</v>
      </c>
      <c r="U26" s="7">
        <f>IF(berekening!U206&gt;0.1,berekening!U206," ")</f>
        <v>2</v>
      </c>
      <c r="V26" s="29">
        <f>berekening!V206</f>
        <v>46.77</v>
      </c>
      <c r="W26" s="7">
        <f>IF(berekening!W206&gt;0.1,berekening!W206," ")</f>
        <v>3</v>
      </c>
      <c r="X26" s="29">
        <f>berekening!X206</f>
        <v>2.5100000000000002</v>
      </c>
      <c r="Y26" s="7">
        <f>IF(berekening!Y206&gt;0.1,berekening!Y206," ")</f>
        <v>3</v>
      </c>
      <c r="Z26" s="29">
        <f>berekening!Z206</f>
        <v>27.1</v>
      </c>
      <c r="AA26" s="7">
        <f>IF(berekening!AA206&gt;0.1,berekening!AA206," ")</f>
        <v>4</v>
      </c>
      <c r="AB26" s="29">
        <f>berekening!AB206</f>
        <v>7.25</v>
      </c>
      <c r="AC26" s="7">
        <f>IF(berekening!AC206&gt;0.1,berekening!AC206," ")</f>
        <v>5</v>
      </c>
      <c r="AD26" s="29">
        <f>berekening!AD206</f>
        <v>19.73</v>
      </c>
      <c r="AE26" s="4"/>
      <c r="AG26" s="14"/>
    </row>
    <row r="27" spans="1:33" x14ac:dyDescent="0.2">
      <c r="A27" s="20" t="str">
        <f t="shared" si="0"/>
        <v>1500m</v>
      </c>
      <c r="C27" s="7">
        <f>IF(berekening!C207&gt;0.1,berekening!C207," ")</f>
        <v>3</v>
      </c>
      <c r="D27" s="29">
        <f>berekening!D207</f>
        <v>39.26</v>
      </c>
      <c r="E27" s="7">
        <f>IF(berekening!E207&gt;0.1,berekening!E207," ")</f>
        <v>3</v>
      </c>
      <c r="F27" s="29">
        <f>berekening!F207</f>
        <v>46.550000000000004</v>
      </c>
      <c r="G27" s="7">
        <f>IF(berekening!G207&gt;0.1,berekening!G207," ")</f>
        <v>3</v>
      </c>
      <c r="H27" s="29">
        <f>berekening!H207</f>
        <v>54.57</v>
      </c>
      <c r="I27" s="7">
        <f>IF(berekening!I207&gt;0.1,berekening!I207," ")</f>
        <v>4</v>
      </c>
      <c r="J27" s="29">
        <f>berekening!J207</f>
        <v>3.43</v>
      </c>
      <c r="K27" s="7">
        <f>IF(berekening!K207&gt;0.1,berekening!K207," ")</f>
        <v>4</v>
      </c>
      <c r="L27" s="29">
        <f>berekening!L207</f>
        <v>13.25</v>
      </c>
      <c r="M27" s="7">
        <f>IF(berekening!M207&gt;0.1,berekening!M207," ")</f>
        <v>4</v>
      </c>
      <c r="N27" s="29">
        <f>berekening!N207</f>
        <v>24.18</v>
      </c>
      <c r="O27" s="7">
        <f>IF(berekening!O207&gt;0.1,berekening!O207," ")</f>
        <v>4</v>
      </c>
      <c r="P27" s="29">
        <f>berekening!P207</f>
        <v>36.36</v>
      </c>
      <c r="Q27" s="7">
        <f>IF(berekening!Q207&gt;0.1,berekening!Q207," ")</f>
        <v>4</v>
      </c>
      <c r="R27" s="29">
        <f>berekening!R207</f>
        <v>50.01</v>
      </c>
      <c r="S27" s="7">
        <f>IF(berekening!S207&gt;0.1,berekening!S207," ")</f>
        <v>5</v>
      </c>
      <c r="T27" s="29">
        <f>berekening!T207</f>
        <v>5.44</v>
      </c>
      <c r="U27" s="7">
        <f>IF(berekening!U207&gt;0.1,berekening!U207," ")</f>
        <v>5</v>
      </c>
      <c r="V27" s="29">
        <f>berekening!V207</f>
        <v>24.68</v>
      </c>
      <c r="W27" s="7">
        <f>IF(berekening!W207&gt;0.1,berekening!W207," ")</f>
        <v>5</v>
      </c>
      <c r="X27" s="29">
        <f>berekening!X207</f>
        <v>55.4</v>
      </c>
      <c r="Y27" s="7">
        <f>IF(berekening!Y207&gt;0.1,berekening!Y207," ")</f>
        <v>6</v>
      </c>
      <c r="Z27" s="29">
        <f>berekening!Z207</f>
        <v>44.31</v>
      </c>
      <c r="AA27" s="7">
        <f>IF(berekening!AA207&gt;0.1,berekening!AA207," ")</f>
        <v>8</v>
      </c>
      <c r="AB27" s="29">
        <f>berekening!AB207</f>
        <v>5.7</v>
      </c>
      <c r="AC27" s="7">
        <f>IF(berekening!AC207&gt;0.1,berekening!AC207," ")</f>
        <v>10</v>
      </c>
      <c r="AD27" s="29">
        <f>berekening!AD207</f>
        <v>37</v>
      </c>
      <c r="AE27" s="4"/>
      <c r="AG27" s="14"/>
    </row>
    <row r="28" spans="1:33" x14ac:dyDescent="0.2">
      <c r="A28" s="20" t="str">
        <f t="shared" si="0"/>
        <v>5000m</v>
      </c>
      <c r="C28" s="7">
        <f>IF(berekening!C208&gt;0.1,berekening!C208," ")</f>
        <v>12</v>
      </c>
      <c r="D28" s="29">
        <f>berekening!D208</f>
        <v>12.1</v>
      </c>
      <c r="E28" s="7">
        <f>IF(berekening!E208&gt;0.1,berekening!E208," ")</f>
        <v>12</v>
      </c>
      <c r="F28" s="29">
        <f>berekening!F208</f>
        <v>34.67</v>
      </c>
      <c r="G28" s="7">
        <f>IF(berekening!G208&gt;0.1,berekening!G208," ")</f>
        <v>13</v>
      </c>
      <c r="H28" s="29">
        <f>berekening!H208</f>
        <v>7.29</v>
      </c>
      <c r="I28" s="7">
        <f>IF(berekening!I208&gt;0.1,berekening!I208," ")</f>
        <v>13</v>
      </c>
      <c r="J28" s="29">
        <f>berekening!J208</f>
        <v>42.59</v>
      </c>
      <c r="K28" s="7">
        <f>IF(berekening!K208&gt;0.1,berekening!K208," ")</f>
        <v>14</v>
      </c>
      <c r="L28" s="29">
        <f>berekening!L208</f>
        <v>21.1</v>
      </c>
      <c r="M28" s="7">
        <f>IF(berekening!M208&gt;0.1,berekening!M208," ")</f>
        <v>15</v>
      </c>
      <c r="N28" s="29">
        <f>berekening!N208</f>
        <v>3.16</v>
      </c>
      <c r="O28" s="7">
        <f>IF(berekening!O208&gt;0.1,berekening!O208," ")</f>
        <v>15</v>
      </c>
      <c r="P28" s="29">
        <f>berekening!P208</f>
        <v>49.18</v>
      </c>
      <c r="Q28" s="7">
        <f>IF(berekening!Q208&gt;0.1,berekening!Q208," ")</f>
        <v>16</v>
      </c>
      <c r="R28" s="29">
        <f>berekening!R208</f>
        <v>40.01</v>
      </c>
      <c r="S28" s="7">
        <f>IF(berekening!S208&gt;0.1,berekening!S208," ")</f>
        <v>17</v>
      </c>
      <c r="T28" s="29">
        <f>berekening!T208</f>
        <v>36.43</v>
      </c>
      <c r="U28" s="7">
        <f>IF(berekening!U208&gt;0.1,berekening!U208," ")</f>
        <v>18</v>
      </c>
      <c r="V28" s="29">
        <f>berekening!V208</f>
        <v>39.25</v>
      </c>
      <c r="W28" s="7">
        <f>IF(berekening!W208&gt;0.1,berekening!W208," ")</f>
        <v>20</v>
      </c>
      <c r="X28" s="29">
        <f>berekening!X208</f>
        <v>13.3</v>
      </c>
      <c r="Y28" s="7">
        <f>IF(berekening!Y208&gt;0.1,berekening!Y208," ")</f>
        <v>22</v>
      </c>
      <c r="Z28" s="29">
        <f>berekening!Z208</f>
        <v>54.58</v>
      </c>
      <c r="AA28" s="7">
        <f>IF(berekening!AA208&gt;0.1,berekening!AA208," ")</f>
        <v>27</v>
      </c>
      <c r="AB28" s="29">
        <f>berekening!AB208</f>
        <v>36.71</v>
      </c>
      <c r="AC28" s="7">
        <f>IF(berekening!AC208&gt;0.1,berekening!AC208," ")</f>
        <v>36</v>
      </c>
      <c r="AD28" s="29">
        <f>berekening!AD208</f>
        <v>49.78</v>
      </c>
      <c r="AE28" s="4"/>
      <c r="AG28" s="14"/>
    </row>
    <row r="29" spans="1:33" x14ac:dyDescent="0.2">
      <c r="A29" s="20" t="str">
        <f t="shared" si="0"/>
        <v>4x100</v>
      </c>
      <c r="C29" s="7"/>
      <c r="D29" s="29"/>
      <c r="E29" s="7"/>
      <c r="F29" s="29"/>
      <c r="G29" s="7"/>
      <c r="H29" s="29"/>
      <c r="I29" s="7"/>
      <c r="J29" s="29"/>
      <c r="K29" s="7"/>
      <c r="L29" s="29"/>
      <c r="M29" s="7"/>
      <c r="N29" s="29"/>
      <c r="O29" s="7"/>
      <c r="P29" s="29"/>
      <c r="Q29" s="7"/>
      <c r="R29" s="29"/>
      <c r="S29" s="7"/>
      <c r="T29" s="29"/>
      <c r="U29" s="7"/>
      <c r="V29" s="29"/>
      <c r="W29" s="7"/>
      <c r="X29" s="29"/>
      <c r="Y29" s="7"/>
      <c r="Z29" s="29"/>
      <c r="AA29" s="7"/>
      <c r="AB29" s="29"/>
      <c r="AC29" s="7"/>
      <c r="AD29" s="29"/>
      <c r="AE29" s="4"/>
      <c r="AG29" s="14"/>
    </row>
    <row r="30" spans="1:33" x14ac:dyDescent="0.2">
      <c r="A30" s="20" t="str">
        <f t="shared" si="0"/>
        <v>zweedse</v>
      </c>
      <c r="C30" s="7"/>
      <c r="D30" s="30"/>
      <c r="E30" s="8"/>
      <c r="F30" s="30"/>
      <c r="G30" s="8"/>
      <c r="H30" s="30"/>
      <c r="I30" s="8"/>
      <c r="J30" s="30"/>
      <c r="K30" s="8"/>
      <c r="L30" s="30"/>
      <c r="M30" s="8"/>
      <c r="N30" s="30"/>
      <c r="O30" s="8"/>
      <c r="P30" s="30"/>
      <c r="Q30" s="8"/>
      <c r="R30" s="30"/>
      <c r="S30" s="8"/>
      <c r="T30" s="30"/>
      <c r="U30" s="8"/>
      <c r="V30" s="30"/>
      <c r="W30" s="8"/>
      <c r="X30" s="30"/>
      <c r="Y30" s="8"/>
      <c r="Z30" s="30"/>
      <c r="AA30" s="8"/>
      <c r="AB30" s="30"/>
      <c r="AC30" s="8"/>
      <c r="AD30" s="30"/>
      <c r="AE30" s="4"/>
      <c r="AG30" s="14"/>
    </row>
    <row r="31" spans="1:33" s="14" customFormat="1" x14ac:dyDescent="0.2">
      <c r="A31" s="5"/>
      <c r="B31"/>
      <c r="C31" s="7"/>
      <c r="D31" s="28" t="s">
        <v>17</v>
      </c>
      <c r="E31" s="15"/>
      <c r="F31" s="28" t="s">
        <v>17</v>
      </c>
      <c r="G31" s="15"/>
      <c r="H31" s="28" t="s">
        <v>17</v>
      </c>
      <c r="I31" s="15"/>
      <c r="J31" s="28" t="s">
        <v>17</v>
      </c>
      <c r="K31" s="15"/>
      <c r="L31" s="28" t="s">
        <v>17</v>
      </c>
      <c r="M31" s="15"/>
      <c r="N31" s="28" t="s">
        <v>17</v>
      </c>
      <c r="O31" s="15"/>
      <c r="P31" s="28" t="s">
        <v>17</v>
      </c>
      <c r="Q31" s="15"/>
      <c r="R31" s="28" t="s">
        <v>17</v>
      </c>
      <c r="S31" s="15"/>
      <c r="T31" s="28" t="s">
        <v>17</v>
      </c>
      <c r="U31" s="15"/>
      <c r="V31" s="28" t="s">
        <v>17</v>
      </c>
      <c r="W31" s="15"/>
      <c r="X31" s="28" t="s">
        <v>17</v>
      </c>
      <c r="Y31" s="15"/>
      <c r="Z31" s="28" t="s">
        <v>17</v>
      </c>
      <c r="AA31" s="15"/>
      <c r="AB31" s="28" t="s">
        <v>17</v>
      </c>
      <c r="AC31" s="15"/>
      <c r="AD31" s="28" t="s">
        <v>17</v>
      </c>
      <c r="AE31" s="5"/>
      <c r="AF31" s="25" t="s">
        <v>17</v>
      </c>
    </row>
    <row r="32" spans="1:33" x14ac:dyDescent="0.2">
      <c r="A32" s="20" t="str">
        <f t="shared" ref="A32:A37" si="1">A12</f>
        <v>hoog</v>
      </c>
      <c r="C32" s="24"/>
      <c r="D32" s="24">
        <f>berekening!D172</f>
        <v>2.1310181531176005</v>
      </c>
      <c r="E32" s="24"/>
      <c r="F32" s="24">
        <f>berekening!F172</f>
        <v>2.0317938105540403</v>
      </c>
      <c r="G32" s="24"/>
      <c r="H32" s="24">
        <f>berekening!H172</f>
        <v>1.935657316963886</v>
      </c>
      <c r="I32" s="24"/>
      <c r="J32" s="24">
        <f>berekening!J172</f>
        <v>1.842374616171955</v>
      </c>
      <c r="K32" s="24"/>
      <c r="L32" s="24">
        <f>berekening!L172</f>
        <v>1.7518248175182483</v>
      </c>
      <c r="M32" s="24"/>
      <c r="N32" s="24">
        <f>berekening!N172</f>
        <v>1.6639704183036748</v>
      </c>
      <c r="O32" s="24"/>
      <c r="P32" s="24">
        <f>berekening!P172</f>
        <v>1.578601183950888</v>
      </c>
      <c r="Q32" s="24"/>
      <c r="R32" s="24">
        <f>berekening!R172</f>
        <v>1.4956377233070213</v>
      </c>
      <c r="S32" s="24"/>
      <c r="T32" s="24">
        <f>berekening!T172</f>
        <v>1.4148162703871097</v>
      </c>
      <c r="U32" s="24"/>
      <c r="V32" s="24">
        <f>berekening!V172</f>
        <v>1.3361375726834097</v>
      </c>
      <c r="W32" s="24"/>
      <c r="X32" s="24">
        <f>berekening!X172</f>
        <v>1.2595486617295468</v>
      </c>
      <c r="Y32" s="24"/>
      <c r="Z32" s="24">
        <f>berekening!Z172</f>
        <v>1.1680095171145841</v>
      </c>
      <c r="AA32" s="24"/>
      <c r="AB32" s="24">
        <f>berekening!AB172</f>
        <v>1.0504303846714975</v>
      </c>
      <c r="AC32" s="24"/>
      <c r="AD32" s="24">
        <f>berekening!AD172</f>
        <v>0.90661070304302216</v>
      </c>
      <c r="AE32" s="1"/>
      <c r="AF32" s="1"/>
      <c r="AG32" s="14"/>
    </row>
    <row r="33" spans="1:33" x14ac:dyDescent="0.2">
      <c r="A33" s="20" t="str">
        <f t="shared" si="1"/>
        <v>ver</v>
      </c>
      <c r="C33" s="24"/>
      <c r="D33" s="24">
        <f>berekening!D173</f>
        <v>7.5974963890226288</v>
      </c>
      <c r="E33" s="24"/>
      <c r="F33" s="24">
        <f>berekening!F173</f>
        <v>7.1910317170980678</v>
      </c>
      <c r="G33" s="24"/>
      <c r="H33" s="24">
        <f>berekening!H173</f>
        <v>6.7970365265334243</v>
      </c>
      <c r="I33" s="24"/>
      <c r="J33" s="24">
        <f>berekening!J173</f>
        <v>6.4151557037157492</v>
      </c>
      <c r="K33" s="24"/>
      <c r="L33" s="24">
        <f>berekening!L173</f>
        <v>6.0455137537353458</v>
      </c>
      <c r="M33" s="24"/>
      <c r="N33" s="24">
        <f>berekening!N173</f>
        <v>5.6860766791582584</v>
      </c>
      <c r="O33" s="24"/>
      <c r="P33" s="24">
        <f>berekening!P173</f>
        <v>5.3372116620442398</v>
      </c>
      <c r="Q33" s="24"/>
      <c r="R33" s="24">
        <f>berekening!R173</f>
        <v>4.9977829860011402</v>
      </c>
      <c r="S33" s="24"/>
      <c r="T33" s="24">
        <f>berekening!T173</f>
        <v>4.6639475084234796</v>
      </c>
      <c r="U33" s="24"/>
      <c r="V33" s="24">
        <f>berekening!V173</f>
        <v>4.2768863833477884</v>
      </c>
      <c r="W33" s="24"/>
      <c r="X33" s="24">
        <f>berekening!X173</f>
        <v>3.8163877333849276</v>
      </c>
      <c r="Y33" s="24"/>
      <c r="Z33" s="24">
        <f>berekening!Z173</f>
        <v>3.2817569253805838</v>
      </c>
      <c r="AA33" s="24"/>
      <c r="AB33" s="24">
        <f>berekening!AB173</f>
        <v>2.672583158322607</v>
      </c>
      <c r="AC33" s="24"/>
      <c r="AD33" s="24">
        <f>berekening!AD173</f>
        <v>1.9886077225526766</v>
      </c>
      <c r="AE33" s="1"/>
      <c r="AF33" s="1"/>
      <c r="AG33" s="14"/>
    </row>
    <row r="34" spans="1:33" x14ac:dyDescent="0.2">
      <c r="A34" s="20" t="str">
        <f t="shared" si="1"/>
        <v>kogel</v>
      </c>
      <c r="C34" s="24"/>
      <c r="D34" s="24">
        <f>berekening!D174</f>
        <v>15.54196138405659</v>
      </c>
      <c r="E34" s="24"/>
      <c r="F34" s="24">
        <f>berekening!F174</f>
        <v>14.615730337078656</v>
      </c>
      <c r="G34" s="24"/>
      <c r="H34" s="24">
        <f>berekening!H174</f>
        <v>13.701862307238564</v>
      </c>
      <c r="I34" s="24"/>
      <c r="J34" s="24">
        <f>berekening!J174</f>
        <v>14.076703315730244</v>
      </c>
      <c r="K34" s="24"/>
      <c r="L34" s="24">
        <f>berekening!L174</f>
        <v>13.091787439613531</v>
      </c>
      <c r="M34" s="24"/>
      <c r="N34" s="24">
        <f>berekening!N174</f>
        <v>13.271302644466212</v>
      </c>
      <c r="O34" s="24"/>
      <c r="P34" s="24">
        <f>berekening!P174</f>
        <v>12.209957197567023</v>
      </c>
      <c r="Q34" s="24"/>
      <c r="R34" s="24">
        <f>berekening!R174</f>
        <v>12.47315127339675</v>
      </c>
      <c r="S34" s="24"/>
      <c r="T34" s="24">
        <f>berekening!T174</f>
        <v>11.303441084462987</v>
      </c>
      <c r="U34" s="24"/>
      <c r="V34" s="24">
        <f>berekening!V174</f>
        <v>11.710478934101552</v>
      </c>
      <c r="W34" s="24"/>
      <c r="X34" s="24">
        <f>berekening!X174</f>
        <v>10.375853487333295</v>
      </c>
      <c r="Y34" s="24"/>
      <c r="Z34" s="24">
        <f>berekening!Z174</f>
        <v>9.0479105225084897</v>
      </c>
      <c r="AA34" s="24"/>
      <c r="AB34" s="24">
        <f>berekening!AB174</f>
        <v>7.7270351185667474</v>
      </c>
      <c r="AC34" s="24"/>
      <c r="AD34" s="24">
        <f>berekening!AD174</f>
        <v>6.411419108079337</v>
      </c>
      <c r="AE34" s="1"/>
      <c r="AF34" s="1"/>
      <c r="AG34" s="14"/>
    </row>
    <row r="35" spans="1:33" x14ac:dyDescent="0.2">
      <c r="A35" s="20" t="str">
        <f t="shared" si="1"/>
        <v>discus</v>
      </c>
      <c r="C35" s="24"/>
      <c r="D35" s="24">
        <f>berekening!D175</f>
        <v>45.300000000000004</v>
      </c>
      <c r="E35" s="24"/>
      <c r="F35" s="24">
        <f>berekening!F175</f>
        <v>44.468440168842648</v>
      </c>
      <c r="G35" s="24"/>
      <c r="H35" s="24">
        <f>berekening!H175</f>
        <v>41.728076639646289</v>
      </c>
      <c r="I35" s="24"/>
      <c r="J35" s="24">
        <f>berekening!J175</f>
        <v>44.949394721174841</v>
      </c>
      <c r="K35" s="24"/>
      <c r="L35" s="24">
        <f>berekening!L175</f>
        <v>41.66283454428401</v>
      </c>
      <c r="M35" s="24"/>
      <c r="N35" s="24">
        <f>berekening!N175</f>
        <v>46.92841603646535</v>
      </c>
      <c r="O35" s="24"/>
      <c r="P35" s="24">
        <f>berekening!P175</f>
        <v>42.776203966005674</v>
      </c>
      <c r="Q35" s="24"/>
      <c r="R35" s="24">
        <f>berekening!R175</f>
        <v>38.566320449514727</v>
      </c>
      <c r="S35" s="24"/>
      <c r="T35" s="24">
        <f>berekening!T175</f>
        <v>34.305187429004171</v>
      </c>
      <c r="U35" s="24"/>
      <c r="V35" s="24">
        <f>berekening!V175</f>
        <v>29.994040919022716</v>
      </c>
      <c r="W35" s="24"/>
      <c r="X35" s="24">
        <f>berekening!X175</f>
        <v>25.6337709370756</v>
      </c>
      <c r="Y35" s="24"/>
      <c r="Z35" s="24">
        <f>berekening!Z175</f>
        <v>21.226746637926997</v>
      </c>
      <c r="AA35" s="24"/>
      <c r="AB35" s="24">
        <f>berekening!AB175</f>
        <v>16.777777777777779</v>
      </c>
      <c r="AC35" s="24"/>
      <c r="AD35" s="24">
        <f>berekening!AD175</f>
        <v>12.288744811870982</v>
      </c>
      <c r="AE35" s="1"/>
      <c r="AF35" s="1"/>
      <c r="AG35" s="14"/>
    </row>
    <row r="36" spans="1:33" x14ac:dyDescent="0.2">
      <c r="A36" s="20" t="str">
        <f t="shared" si="1"/>
        <v>speer</v>
      </c>
      <c r="C36" s="24"/>
      <c r="D36" s="24">
        <f>berekening!D176</f>
        <v>59.647442038704725</v>
      </c>
      <c r="E36" s="24"/>
      <c r="F36" s="24">
        <f>berekening!F176</f>
        <v>55.500089142449639</v>
      </c>
      <c r="G36" s="24"/>
      <c r="H36" s="24">
        <f>berekening!H176</f>
        <v>51.41205615194054</v>
      </c>
      <c r="I36" s="24"/>
      <c r="J36" s="24">
        <f>berekening!J176</f>
        <v>50.646709509476935</v>
      </c>
      <c r="K36" s="24"/>
      <c r="L36" s="24">
        <f>berekening!L176</f>
        <v>46.376163873370572</v>
      </c>
      <c r="M36" s="24"/>
      <c r="N36" s="24">
        <f>berekening!N176</f>
        <v>45.528336380255944</v>
      </c>
      <c r="O36" s="24"/>
      <c r="P36" s="24">
        <f>berekening!P176</f>
        <v>41.003688092729185</v>
      </c>
      <c r="Q36" s="24"/>
      <c r="R36" s="24">
        <f>berekening!R176</f>
        <v>39.997430296800715</v>
      </c>
      <c r="S36" s="24"/>
      <c r="T36" s="24">
        <f>berekening!T176</f>
        <v>35.113642772545262</v>
      </c>
      <c r="U36" s="24"/>
      <c r="V36" s="24">
        <f>berekening!V176</f>
        <v>33.833278991413977</v>
      </c>
      <c r="W36" s="24"/>
      <c r="X36" s="24">
        <f>berekening!X176</f>
        <v>28.437014707225721</v>
      </c>
      <c r="Y36" s="24"/>
      <c r="Z36" s="24">
        <f>berekening!Z176</f>
        <v>23.068657601244951</v>
      </c>
      <c r="AA36" s="24"/>
      <c r="AB36" s="24">
        <f>berekening!AB176</f>
        <v>17.859499153782163</v>
      </c>
      <c r="AC36" s="24"/>
      <c r="AD36" s="24">
        <f>berekening!AD176</f>
        <v>13.013942016262202</v>
      </c>
      <c r="AE36" s="1"/>
      <c r="AF36" s="1"/>
      <c r="AG36" s="14"/>
    </row>
    <row r="37" spans="1:33" x14ac:dyDescent="0.2">
      <c r="A37" s="20" t="str">
        <f t="shared" si="1"/>
        <v>hamer</v>
      </c>
      <c r="C37" s="24"/>
      <c r="D37" s="24">
        <f>berekening!D177</f>
        <v>55.15</v>
      </c>
      <c r="E37" s="24"/>
      <c r="F37" s="24">
        <f>berekening!F177</f>
        <v>52.543826219512191</v>
      </c>
      <c r="G37" s="24"/>
      <c r="H37" s="24">
        <f>berekening!H177</f>
        <v>49.28507596067918</v>
      </c>
      <c r="I37" s="24"/>
      <c r="J37" s="24">
        <f>berekening!J177</f>
        <v>50.545321235450466</v>
      </c>
      <c r="K37" s="24"/>
      <c r="L37" s="24">
        <f>berekening!L177</f>
        <v>46.80471866247985</v>
      </c>
      <c r="M37" s="24"/>
      <c r="N37" s="24">
        <f>berekening!N177</f>
        <v>47.100520966777687</v>
      </c>
      <c r="O37" s="24"/>
      <c r="P37" s="24">
        <f>berekening!P177</f>
        <v>42.8682471822775</v>
      </c>
      <c r="Q37" s="24"/>
      <c r="R37" s="24">
        <f>berekening!R177</f>
        <v>43.136488071959327</v>
      </c>
      <c r="S37" s="24"/>
      <c r="T37" s="24">
        <f>berekening!T177</f>
        <v>38.290633895716169</v>
      </c>
      <c r="U37" s="24"/>
      <c r="V37" s="24">
        <f>berekening!V177</f>
        <v>38.563736801622262</v>
      </c>
      <c r="W37" s="24"/>
      <c r="X37" s="24">
        <f>berekening!X177</f>
        <v>32.86846653555039</v>
      </c>
      <c r="Y37" s="24"/>
      <c r="Z37" s="24">
        <f>berekening!Z177</f>
        <v>27.131401584099962</v>
      </c>
      <c r="AA37" s="24"/>
      <c r="AB37" s="24">
        <f>berekening!AB177</f>
        <v>21.356929868721682</v>
      </c>
      <c r="AC37" s="24"/>
      <c r="AD37" s="24">
        <f>berekening!AD177</f>
        <v>15.558878293742595</v>
      </c>
      <c r="AG37" s="14"/>
    </row>
    <row r="38" spans="1:33" x14ac:dyDescent="0.2">
      <c r="J38" s="2" t="s">
        <v>6</v>
      </c>
    </row>
    <row r="39" spans="1:33" x14ac:dyDescent="0.2">
      <c r="L39" s="2" t="s">
        <v>6</v>
      </c>
    </row>
  </sheetData>
  <phoneticPr fontId="3" type="noConversion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37"/>
  <sheetViews>
    <sheetView tabSelected="1" zoomScaleNormal="100" workbookViewId="0">
      <selection activeCell="M7" sqref="M7"/>
    </sheetView>
  </sheetViews>
  <sheetFormatPr baseColWidth="10" defaultColWidth="11.5" defaultRowHeight="13" x14ac:dyDescent="0.2"/>
  <cols>
    <col min="1" max="1" width="8.83203125" bestFit="1" customWidth="1"/>
    <col min="2" max="2" width="6.33203125" style="34" bestFit="1" customWidth="1"/>
    <col min="3" max="3" width="3.83203125" bestFit="1" customWidth="1"/>
    <col min="4" max="4" width="6.83203125" style="2" bestFit="1" customWidth="1"/>
    <col min="5" max="5" width="3.83203125" bestFit="1" customWidth="1"/>
    <col min="6" max="6" width="6.83203125" style="2" bestFit="1" customWidth="1"/>
    <col min="7" max="7" width="3.83203125" bestFit="1" customWidth="1"/>
    <col min="8" max="8" width="6.83203125" style="2" bestFit="1" customWidth="1"/>
    <col min="9" max="9" width="3.83203125" bestFit="1" customWidth="1"/>
    <col min="10" max="10" width="6.83203125" style="2" bestFit="1" customWidth="1"/>
    <col min="11" max="11" width="3.83203125" bestFit="1" customWidth="1"/>
    <col min="12" max="12" width="6.83203125" style="2" bestFit="1" customWidth="1"/>
    <col min="13" max="13" width="3.83203125" bestFit="1" customWidth="1"/>
    <col min="14" max="14" width="6.83203125" style="2" bestFit="1" customWidth="1"/>
    <col min="15" max="15" width="3.83203125" bestFit="1" customWidth="1"/>
    <col min="16" max="16" width="6.83203125" style="2" bestFit="1" customWidth="1"/>
    <col min="17" max="17" width="3.83203125" bestFit="1" customWidth="1"/>
    <col min="18" max="18" width="6.83203125" style="2" bestFit="1" customWidth="1"/>
    <col min="19" max="19" width="3.83203125" bestFit="1" customWidth="1"/>
    <col min="20" max="20" width="6.83203125" style="2" bestFit="1" customWidth="1"/>
    <col min="21" max="21" width="3.83203125" bestFit="1" customWidth="1"/>
    <col min="22" max="22" width="6.83203125" style="2" bestFit="1" customWidth="1"/>
    <col min="23" max="23" width="3.83203125" bestFit="1" customWidth="1"/>
    <col min="24" max="24" width="6.83203125" style="2" bestFit="1" customWidth="1"/>
    <col min="25" max="25" width="3.83203125" bestFit="1" customWidth="1"/>
    <col min="26" max="26" width="6.83203125" style="2" bestFit="1" customWidth="1"/>
    <col min="27" max="27" width="3.83203125" bestFit="1" customWidth="1"/>
    <col min="28" max="28" width="6.83203125" style="2" bestFit="1" customWidth="1"/>
    <col min="29" max="29" width="3.83203125" bestFit="1" customWidth="1"/>
    <col min="30" max="30" width="7.83203125" style="2" bestFit="1" customWidth="1"/>
    <col min="31" max="31" width="4.1640625" hidden="1" customWidth="1"/>
    <col min="32" max="32" width="5.83203125" style="2" hidden="1" customWidth="1"/>
  </cols>
  <sheetData>
    <row r="1" spans="1:32" x14ac:dyDescent="0.2">
      <c r="A1" s="47" t="s">
        <v>8</v>
      </c>
      <c r="B1" s="59"/>
      <c r="C1" s="48"/>
      <c r="D1" s="49">
        <v>35</v>
      </c>
      <c r="E1" s="49"/>
      <c r="F1" s="49">
        <v>40</v>
      </c>
      <c r="G1" s="49"/>
      <c r="H1" s="49">
        <v>45</v>
      </c>
      <c r="I1" s="49"/>
      <c r="J1" s="49">
        <v>50</v>
      </c>
      <c r="K1" s="49"/>
      <c r="L1" s="49">
        <v>55</v>
      </c>
      <c r="M1" s="49"/>
      <c r="N1" s="49">
        <v>60</v>
      </c>
      <c r="O1" s="49"/>
      <c r="P1" s="49">
        <v>65</v>
      </c>
      <c r="Q1" s="49"/>
      <c r="R1" s="49">
        <v>70</v>
      </c>
      <c r="S1" s="49"/>
      <c r="T1" s="49">
        <v>75</v>
      </c>
      <c r="U1" s="49"/>
      <c r="V1" s="49">
        <v>80</v>
      </c>
      <c r="W1" s="49"/>
      <c r="X1" s="49">
        <v>85</v>
      </c>
      <c r="Y1" s="49"/>
      <c r="Z1" s="49">
        <v>90</v>
      </c>
      <c r="AA1" s="49"/>
      <c r="AB1" s="49">
        <v>95</v>
      </c>
      <c r="AC1" s="49"/>
      <c r="AD1" s="49">
        <v>100</v>
      </c>
      <c r="AE1" t="s">
        <v>24</v>
      </c>
      <c r="AF1" s="2" t="s">
        <v>25</v>
      </c>
    </row>
    <row r="2" spans="1:32" x14ac:dyDescent="0.2">
      <c r="A2" s="57"/>
      <c r="B2" s="55" t="s">
        <v>18</v>
      </c>
      <c r="C2" s="5" t="s">
        <v>16</v>
      </c>
      <c r="D2" s="25" t="s">
        <v>0</v>
      </c>
      <c r="E2" s="5" t="s">
        <v>16</v>
      </c>
      <c r="F2" s="25" t="s">
        <v>0</v>
      </c>
      <c r="G2" s="5" t="s">
        <v>16</v>
      </c>
      <c r="H2" s="25" t="s">
        <v>0</v>
      </c>
      <c r="I2" s="5" t="s">
        <v>16</v>
      </c>
      <c r="J2" s="25" t="s">
        <v>0</v>
      </c>
      <c r="K2" s="5" t="s">
        <v>16</v>
      </c>
      <c r="L2" s="25" t="s">
        <v>0</v>
      </c>
      <c r="M2" s="5" t="s">
        <v>16</v>
      </c>
      <c r="N2" s="25" t="s">
        <v>0</v>
      </c>
      <c r="O2" s="5" t="s">
        <v>16</v>
      </c>
      <c r="P2" s="25" t="s">
        <v>0</v>
      </c>
      <c r="Q2" s="5" t="s">
        <v>16</v>
      </c>
      <c r="R2" s="25" t="s">
        <v>0</v>
      </c>
      <c r="S2" s="5" t="s">
        <v>16</v>
      </c>
      <c r="T2" s="25" t="s">
        <v>0</v>
      </c>
      <c r="U2" s="5" t="s">
        <v>16</v>
      </c>
      <c r="V2" s="25" t="s">
        <v>0</v>
      </c>
      <c r="W2" s="5" t="s">
        <v>16</v>
      </c>
      <c r="X2" s="25" t="s">
        <v>0</v>
      </c>
      <c r="Y2" s="5" t="s">
        <v>16</v>
      </c>
      <c r="Z2" s="25" t="s">
        <v>0</v>
      </c>
      <c r="AA2" s="5" t="s">
        <v>16</v>
      </c>
      <c r="AB2" s="25" t="s">
        <v>0</v>
      </c>
      <c r="AC2" s="5" t="s">
        <v>16</v>
      </c>
      <c r="AD2" s="25" t="s">
        <v>0</v>
      </c>
      <c r="AE2" s="5" t="s">
        <v>16</v>
      </c>
      <c r="AF2" s="25" t="s">
        <v>0</v>
      </c>
    </row>
    <row r="3" spans="1:32" x14ac:dyDescent="0.2">
      <c r="A3" s="50" t="s">
        <v>10</v>
      </c>
      <c r="B3" s="56">
        <f>IF(berekening!AH63&gt;1,"!!!",berekening!B63)</f>
        <v>658</v>
      </c>
      <c r="C3" s="16"/>
      <c r="D3" s="26"/>
      <c r="E3" s="17"/>
      <c r="F3" s="26"/>
      <c r="G3" s="17"/>
      <c r="H3" s="26"/>
      <c r="I3" s="17"/>
      <c r="J3" s="26"/>
      <c r="K3" s="17"/>
      <c r="L3" s="26"/>
      <c r="M3" s="17"/>
      <c r="N3" s="26"/>
      <c r="O3" s="17"/>
      <c r="P3" s="26"/>
      <c r="Q3" s="17"/>
      <c r="R3" s="26">
        <v>17</v>
      </c>
      <c r="S3" s="17"/>
      <c r="T3" s="26"/>
      <c r="U3" s="17"/>
      <c r="V3" s="26"/>
      <c r="W3" s="17"/>
      <c r="X3" s="26"/>
      <c r="Y3" s="17"/>
      <c r="Z3" s="26"/>
      <c r="AA3" s="17"/>
      <c r="AB3" s="26"/>
      <c r="AC3" s="17"/>
      <c r="AD3" s="26"/>
    </row>
    <row r="4" spans="1:32" x14ac:dyDescent="0.2">
      <c r="A4" s="50" t="s">
        <v>44</v>
      </c>
      <c r="B4" s="56">
        <f>IF(berekening!AH64&gt;1,"!!!",berekening!B64)</f>
        <v>716</v>
      </c>
      <c r="C4" s="16"/>
      <c r="D4" s="26"/>
      <c r="E4" s="17"/>
      <c r="F4" s="26"/>
      <c r="G4" s="17"/>
      <c r="H4" s="26"/>
      <c r="I4" s="17"/>
      <c r="J4" s="26"/>
      <c r="K4" s="17"/>
      <c r="L4" s="26"/>
      <c r="M4" s="17"/>
      <c r="N4" s="26"/>
      <c r="O4" s="17"/>
      <c r="P4" s="26"/>
      <c r="Q4" s="17"/>
      <c r="R4" s="26">
        <v>35</v>
      </c>
      <c r="S4" s="17"/>
      <c r="T4" s="26"/>
      <c r="U4" s="17"/>
      <c r="V4" s="26"/>
      <c r="W4" s="17"/>
      <c r="X4" s="26"/>
      <c r="Y4" s="17"/>
      <c r="Z4" s="26"/>
      <c r="AA4" s="17"/>
      <c r="AB4" s="26"/>
      <c r="AC4" s="17"/>
      <c r="AD4" s="26"/>
    </row>
    <row r="5" spans="1:32" x14ac:dyDescent="0.2">
      <c r="A5" s="50" t="s">
        <v>11</v>
      </c>
      <c r="B5" s="56">
        <f>IF(berekening!AH65&gt;1,"!!!",berekening!B65)</f>
        <v>886</v>
      </c>
      <c r="C5" s="16"/>
      <c r="D5" s="26"/>
      <c r="E5" s="17"/>
      <c r="F5" s="26"/>
      <c r="G5" s="17"/>
      <c r="H5" s="26"/>
      <c r="I5" s="17"/>
      <c r="J5" s="26"/>
      <c r="K5" s="17"/>
      <c r="L5" s="26"/>
      <c r="M5" s="17"/>
      <c r="N5" s="26"/>
      <c r="O5" s="17"/>
      <c r="P5" s="26"/>
      <c r="Q5" s="17">
        <v>1</v>
      </c>
      <c r="R5" s="26">
        <v>20</v>
      </c>
      <c r="S5" s="17"/>
      <c r="T5" s="26"/>
      <c r="U5" s="17"/>
      <c r="V5" s="26"/>
      <c r="W5" s="17"/>
      <c r="X5" s="26"/>
      <c r="Y5" s="17"/>
      <c r="Z5" s="26"/>
      <c r="AA5" s="17"/>
      <c r="AB5" s="26"/>
      <c r="AC5" s="17"/>
      <c r="AD5" s="26"/>
    </row>
    <row r="6" spans="1:32" x14ac:dyDescent="0.2">
      <c r="A6" s="50" t="s">
        <v>12</v>
      </c>
      <c r="B6" s="56">
        <f>IF(berekening!AH66&gt;1,"!!!",berekening!B66)</f>
        <v>728</v>
      </c>
      <c r="C6" s="16"/>
      <c r="D6" s="26"/>
      <c r="E6" s="17"/>
      <c r="F6" s="26"/>
      <c r="G6" s="17"/>
      <c r="H6" s="26"/>
      <c r="I6" s="17"/>
      <c r="J6" s="26"/>
      <c r="K6" s="17"/>
      <c r="L6" s="26"/>
      <c r="M6" s="17"/>
      <c r="N6" s="26"/>
      <c r="O6" s="17"/>
      <c r="P6" s="26"/>
      <c r="Q6" s="17">
        <v>3</v>
      </c>
      <c r="R6" s="26">
        <v>20</v>
      </c>
      <c r="S6" s="17"/>
      <c r="T6" s="26"/>
      <c r="U6" s="17"/>
      <c r="V6" s="26"/>
      <c r="W6" s="17"/>
      <c r="X6" s="26"/>
      <c r="Y6" s="17"/>
      <c r="Z6" s="26"/>
      <c r="AA6" s="17"/>
      <c r="AB6" s="26"/>
      <c r="AC6" s="17"/>
      <c r="AD6" s="26"/>
    </row>
    <row r="7" spans="1:32" x14ac:dyDescent="0.2">
      <c r="A7" s="50" t="s">
        <v>13</v>
      </c>
      <c r="B7" s="56">
        <f>IF(berekening!AH67&gt;1,"!!!",berekening!B67)</f>
        <v>540</v>
      </c>
      <c r="C7" s="16">
        <v>5</v>
      </c>
      <c r="D7" s="26">
        <v>30</v>
      </c>
      <c r="E7" s="17"/>
      <c r="F7" s="26"/>
      <c r="G7" s="17"/>
      <c r="H7" s="26"/>
      <c r="I7" s="17"/>
      <c r="J7" s="26"/>
      <c r="K7" s="17"/>
      <c r="L7" s="26"/>
      <c r="M7" s="17"/>
      <c r="N7" s="26"/>
      <c r="O7" s="17"/>
      <c r="P7" s="26"/>
      <c r="Q7" s="17"/>
      <c r="R7" s="26"/>
      <c r="S7" s="17"/>
      <c r="T7" s="26"/>
      <c r="U7" s="17"/>
      <c r="V7" s="26"/>
      <c r="W7" s="17"/>
      <c r="X7" s="26"/>
      <c r="Y7" s="17"/>
      <c r="Z7" s="26"/>
      <c r="AA7" s="17"/>
      <c r="AB7" s="26"/>
      <c r="AC7" s="17"/>
      <c r="AD7" s="26"/>
    </row>
    <row r="8" spans="1:32" x14ac:dyDescent="0.2">
      <c r="A8" s="50" t="s">
        <v>15</v>
      </c>
      <c r="B8" s="56">
        <f>IF(berekening!AH68&gt;1,"!!!",berekening!B68)</f>
        <v>456</v>
      </c>
      <c r="C8" s="16"/>
      <c r="D8" s="26"/>
      <c r="E8" s="17"/>
      <c r="F8" s="26"/>
      <c r="G8" s="17"/>
      <c r="H8" s="26"/>
      <c r="I8" s="17"/>
      <c r="J8" s="26"/>
      <c r="K8" s="17"/>
      <c r="L8" s="26"/>
      <c r="M8" s="17"/>
      <c r="N8" s="26"/>
      <c r="O8" s="17"/>
      <c r="P8" s="26"/>
      <c r="Q8" s="17">
        <v>17</v>
      </c>
      <c r="R8" s="26">
        <v>0</v>
      </c>
      <c r="S8" s="17"/>
      <c r="T8" s="26"/>
      <c r="U8" s="17"/>
      <c r="V8" s="26"/>
      <c r="W8" s="17"/>
      <c r="X8" s="26"/>
      <c r="Y8" s="17"/>
      <c r="Z8" s="26"/>
      <c r="AA8" s="17"/>
      <c r="AB8" s="26"/>
      <c r="AC8" s="17"/>
      <c r="AD8" s="26"/>
    </row>
    <row r="9" spans="1:32" x14ac:dyDescent="0.2">
      <c r="A9" s="50" t="s">
        <v>45</v>
      </c>
      <c r="B9" s="56">
        <f>IF(berekening!AH69&gt;1,"!!!",berekening!B69)</f>
        <v>0</v>
      </c>
      <c r="C9" s="16"/>
      <c r="D9" s="26"/>
      <c r="E9" s="7"/>
      <c r="F9" s="29"/>
      <c r="G9" s="7"/>
      <c r="H9" s="29"/>
      <c r="I9" s="7"/>
      <c r="J9" s="29"/>
      <c r="K9" s="7"/>
      <c r="L9" s="29"/>
      <c r="M9" s="7"/>
      <c r="N9" s="29"/>
      <c r="O9" s="7"/>
      <c r="P9" s="29"/>
      <c r="Q9" s="7"/>
      <c r="R9" s="29"/>
      <c r="S9" s="7"/>
      <c r="T9" s="29"/>
      <c r="U9" s="7"/>
      <c r="V9" s="29"/>
      <c r="W9" s="7"/>
      <c r="X9" s="29"/>
      <c r="Y9" s="7"/>
      <c r="Z9" s="29"/>
      <c r="AA9" s="7"/>
      <c r="AB9" s="29"/>
      <c r="AC9" s="7"/>
      <c r="AD9" s="29"/>
    </row>
    <row r="10" spans="1:32" x14ac:dyDescent="0.2">
      <c r="A10" s="51" t="s">
        <v>7</v>
      </c>
      <c r="B10" s="56">
        <f>IF(berekening!AH70&gt;1,"!!!",berekening!B70)</f>
        <v>0</v>
      </c>
      <c r="C10" s="18"/>
      <c r="D10" s="27"/>
      <c r="E10" s="8"/>
      <c r="F10" s="30"/>
      <c r="G10" s="8"/>
      <c r="H10" s="30"/>
      <c r="I10" s="8"/>
      <c r="J10" s="30"/>
      <c r="K10" s="8"/>
      <c r="L10" s="30"/>
      <c r="M10" s="8"/>
      <c r="N10" s="30"/>
      <c r="O10" s="8"/>
      <c r="P10" s="30"/>
      <c r="Q10" s="8"/>
      <c r="R10" s="30"/>
      <c r="S10" s="8"/>
      <c r="T10" s="30"/>
      <c r="U10" s="8"/>
      <c r="V10" s="30"/>
      <c r="W10" s="8"/>
      <c r="X10" s="30"/>
      <c r="Y10" s="8"/>
      <c r="Z10" s="30"/>
      <c r="AA10" s="8"/>
      <c r="AB10" s="30"/>
      <c r="AC10" s="8"/>
      <c r="AD10" s="30"/>
    </row>
    <row r="11" spans="1:32" x14ac:dyDescent="0.2">
      <c r="A11" s="58"/>
      <c r="B11" s="56"/>
      <c r="C11" s="15"/>
      <c r="D11" s="28" t="s">
        <v>17</v>
      </c>
      <c r="E11" s="15"/>
      <c r="F11" s="28" t="s">
        <v>17</v>
      </c>
      <c r="G11" s="15"/>
      <c r="H11" s="28" t="s">
        <v>17</v>
      </c>
      <c r="I11" s="15"/>
      <c r="J11" s="28" t="s">
        <v>17</v>
      </c>
      <c r="K11" s="15"/>
      <c r="L11" s="28" t="s">
        <v>17</v>
      </c>
      <c r="M11" s="15"/>
      <c r="N11" s="28" t="s">
        <v>17</v>
      </c>
      <c r="O11" s="15"/>
      <c r="P11" s="28" t="s">
        <v>17</v>
      </c>
      <c r="Q11" s="15"/>
      <c r="R11" s="28" t="s">
        <v>17</v>
      </c>
      <c r="S11" s="15"/>
      <c r="T11" s="28" t="s">
        <v>17</v>
      </c>
      <c r="U11" s="15"/>
      <c r="V11" s="28" t="s">
        <v>17</v>
      </c>
      <c r="W11" s="15"/>
      <c r="X11" s="28" t="s">
        <v>17</v>
      </c>
      <c r="Y11" s="15"/>
      <c r="Z11" s="28" t="s">
        <v>17</v>
      </c>
      <c r="AA11" s="15"/>
      <c r="AB11" s="28" t="s">
        <v>17</v>
      </c>
      <c r="AC11" s="15"/>
      <c r="AD11" s="28" t="s">
        <v>17</v>
      </c>
      <c r="AF11" s="2" t="s">
        <v>17</v>
      </c>
    </row>
    <row r="12" spans="1:32" x14ac:dyDescent="0.2">
      <c r="A12" s="50" t="s">
        <v>2</v>
      </c>
      <c r="B12" s="56">
        <f>IF(berekening!AH72&gt;1,"!!!",berekening!B72)</f>
        <v>1178</v>
      </c>
      <c r="C12" s="9"/>
      <c r="D12" s="23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23"/>
      <c r="Q12" s="24"/>
      <c r="R12" s="23">
        <v>1.35</v>
      </c>
      <c r="S12" s="24"/>
      <c r="T12" s="23"/>
      <c r="U12" s="24"/>
      <c r="V12" s="23"/>
      <c r="W12" s="24"/>
      <c r="X12" s="23"/>
      <c r="Y12" s="24"/>
      <c r="Z12" s="23"/>
      <c r="AA12" s="24"/>
      <c r="AB12" s="23"/>
      <c r="AC12" s="24"/>
      <c r="AD12" s="23"/>
      <c r="AE12" s="1"/>
      <c r="AF12" s="1"/>
    </row>
    <row r="13" spans="1:32" x14ac:dyDescent="0.2">
      <c r="A13" s="50" t="s">
        <v>3</v>
      </c>
      <c r="B13" s="56">
        <f>IF(berekening!AH73&gt;1,"!!!",berekening!B73)</f>
        <v>797</v>
      </c>
      <c r="C13" s="9"/>
      <c r="D13" s="23"/>
      <c r="E13" s="24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23"/>
      <c r="Q13" s="24"/>
      <c r="R13" s="23">
        <v>3.5</v>
      </c>
      <c r="S13" s="24"/>
      <c r="T13" s="23"/>
      <c r="U13" s="24"/>
      <c r="V13" s="23"/>
      <c r="W13" s="24"/>
      <c r="X13" s="23"/>
      <c r="Y13" s="24"/>
      <c r="Z13" s="23"/>
      <c r="AA13" s="24"/>
      <c r="AB13" s="23"/>
      <c r="AC13" s="24"/>
      <c r="AD13" s="23"/>
      <c r="AE13" s="1"/>
      <c r="AF13" s="1"/>
    </row>
    <row r="14" spans="1:32" x14ac:dyDescent="0.2">
      <c r="A14" s="50" t="s">
        <v>4</v>
      </c>
      <c r="B14" s="56">
        <f>IF(berekening!AH74&gt;1,"!!!",berekening!B74)</f>
        <v>798</v>
      </c>
      <c r="C14" s="9"/>
      <c r="D14" s="23"/>
      <c r="E14" s="24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23"/>
      <c r="Q14" s="24"/>
      <c r="R14" s="23">
        <v>8</v>
      </c>
      <c r="S14" s="24"/>
      <c r="T14" s="23"/>
      <c r="U14" s="24"/>
      <c r="V14" s="23"/>
      <c r="W14" s="24"/>
      <c r="X14" s="23"/>
      <c r="Y14" s="24"/>
      <c r="Z14" s="23"/>
      <c r="AA14" s="24"/>
      <c r="AB14" s="23"/>
      <c r="AC14" s="24"/>
      <c r="AD14" s="23"/>
      <c r="AE14" s="1"/>
      <c r="AF14" s="1"/>
    </row>
    <row r="15" spans="1:32" x14ac:dyDescent="0.2">
      <c r="A15" s="50" t="s">
        <v>1</v>
      </c>
      <c r="B15" s="56">
        <f>IF(berekening!AH75&gt;1,"!!!",berekening!B75)</f>
        <v>803</v>
      </c>
      <c r="C15" s="9"/>
      <c r="D15" s="23"/>
      <c r="E15" s="24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23"/>
      <c r="Q15" s="24"/>
      <c r="R15" s="23">
        <v>22</v>
      </c>
      <c r="S15" s="24"/>
      <c r="T15" s="23"/>
      <c r="U15" s="24"/>
      <c r="V15" s="23"/>
      <c r="W15" s="24"/>
      <c r="X15" s="23"/>
      <c r="Y15" s="24"/>
      <c r="Z15" s="23"/>
      <c r="AA15" s="24"/>
      <c r="AB15" s="23"/>
      <c r="AC15" s="24"/>
      <c r="AD15" s="23"/>
      <c r="AE15" s="1"/>
      <c r="AF15" s="1"/>
    </row>
    <row r="16" spans="1:32" x14ac:dyDescent="0.2">
      <c r="A16" s="50" t="s">
        <v>5</v>
      </c>
      <c r="B16" s="56">
        <f>IF(berekening!AH76&gt;1,"!!!",berekening!B76)</f>
        <v>995</v>
      </c>
      <c r="C16" s="9"/>
      <c r="D16" s="23"/>
      <c r="E16" s="24"/>
      <c r="F16" s="23"/>
      <c r="G16" s="24"/>
      <c r="H16" s="23"/>
      <c r="I16" s="24"/>
      <c r="J16" s="23"/>
      <c r="K16" s="24"/>
      <c r="L16" s="23"/>
      <c r="M16" s="24"/>
      <c r="N16" s="23"/>
      <c r="O16" s="24"/>
      <c r="P16" s="23"/>
      <c r="Q16" s="24"/>
      <c r="R16" s="23">
        <v>28</v>
      </c>
      <c r="S16" s="24"/>
      <c r="T16" s="23"/>
      <c r="U16" s="24"/>
      <c r="V16" s="23"/>
      <c r="W16" s="24"/>
      <c r="X16" s="23"/>
      <c r="Y16" s="24"/>
      <c r="Z16" s="23"/>
      <c r="AA16" s="24"/>
      <c r="AB16" s="23"/>
      <c r="AC16" s="24"/>
      <c r="AD16" s="23"/>
      <c r="AE16" s="1"/>
      <c r="AF16" s="1"/>
    </row>
    <row r="17" spans="1:34" x14ac:dyDescent="0.2">
      <c r="A17" s="50" t="s">
        <v>46</v>
      </c>
      <c r="B17" s="56">
        <f>IF(berekening!AH77&gt;1,"!!!",berekening!B77)</f>
        <v>928</v>
      </c>
      <c r="C17" s="9"/>
      <c r="D17" s="23"/>
      <c r="E17" s="24"/>
      <c r="F17" s="23"/>
      <c r="G17" s="24"/>
      <c r="H17" s="23"/>
      <c r="I17" s="24"/>
      <c r="J17" s="23"/>
      <c r="K17" s="24"/>
      <c r="L17" s="23"/>
      <c r="M17" s="24"/>
      <c r="N17" s="23"/>
      <c r="O17" s="24"/>
      <c r="P17" s="23"/>
      <c r="Q17" s="24"/>
      <c r="R17" s="23">
        <v>28</v>
      </c>
      <c r="S17" s="24"/>
      <c r="T17" s="23"/>
      <c r="U17" s="24"/>
      <c r="V17" s="23"/>
      <c r="W17" s="24"/>
      <c r="X17" s="23"/>
      <c r="Y17" s="24"/>
      <c r="Z17" s="23"/>
      <c r="AA17" s="24"/>
      <c r="AB17" s="23"/>
      <c r="AC17" s="24"/>
      <c r="AD17" s="23"/>
      <c r="AE17" s="1"/>
      <c r="AF17" s="1"/>
    </row>
    <row r="18" spans="1:34" x14ac:dyDescent="0.2">
      <c r="A18" s="50"/>
      <c r="B18" s="56"/>
    </row>
    <row r="19" spans="1:34" x14ac:dyDescent="0.2">
      <c r="A19" s="50" t="s">
        <v>26</v>
      </c>
      <c r="B19" s="56">
        <f>SUM(B3:B17)</f>
        <v>9483</v>
      </c>
    </row>
    <row r="21" spans="1:34" x14ac:dyDescent="0.2">
      <c r="A21" s="6" t="s">
        <v>6</v>
      </c>
    </row>
    <row r="22" spans="1:34" x14ac:dyDescent="0.2">
      <c r="A22" s="21"/>
      <c r="B22" s="35"/>
      <c r="C22" s="5" t="s">
        <v>16</v>
      </c>
      <c r="D22" s="25" t="s">
        <v>0</v>
      </c>
      <c r="E22" s="5" t="s">
        <v>16</v>
      </c>
      <c r="F22" s="25" t="s">
        <v>0</v>
      </c>
      <c r="G22" s="5" t="s">
        <v>16</v>
      </c>
      <c r="H22" s="25" t="s">
        <v>0</v>
      </c>
      <c r="I22" s="5" t="s">
        <v>16</v>
      </c>
      <c r="J22" s="25" t="s">
        <v>0</v>
      </c>
      <c r="K22" s="5" t="s">
        <v>16</v>
      </c>
      <c r="L22" s="25" t="s">
        <v>0</v>
      </c>
      <c r="M22" s="5" t="s">
        <v>16</v>
      </c>
      <c r="N22" s="25" t="s">
        <v>0</v>
      </c>
      <c r="O22" s="5" t="s">
        <v>16</v>
      </c>
      <c r="P22" s="25" t="s">
        <v>0</v>
      </c>
      <c r="Q22" s="5" t="s">
        <v>16</v>
      </c>
      <c r="R22" s="25" t="s">
        <v>0</v>
      </c>
      <c r="S22" s="5" t="s">
        <v>16</v>
      </c>
      <c r="T22" s="25" t="s">
        <v>0</v>
      </c>
      <c r="U22" s="5" t="s">
        <v>16</v>
      </c>
      <c r="V22" s="25" t="s">
        <v>0</v>
      </c>
      <c r="W22" s="5" t="s">
        <v>16</v>
      </c>
      <c r="X22" s="25" t="s">
        <v>0</v>
      </c>
      <c r="Y22" s="5" t="s">
        <v>16</v>
      </c>
      <c r="Z22" s="25" t="s">
        <v>0</v>
      </c>
      <c r="AA22" s="5" t="s">
        <v>16</v>
      </c>
      <c r="AB22" s="25" t="s">
        <v>0</v>
      </c>
      <c r="AC22" s="5" t="s">
        <v>16</v>
      </c>
      <c r="AD22" s="25" t="s">
        <v>0</v>
      </c>
      <c r="AE22" s="5" t="s">
        <v>16</v>
      </c>
      <c r="AF22" s="25" t="s">
        <v>0</v>
      </c>
    </row>
    <row r="23" spans="1:34" x14ac:dyDescent="0.2">
      <c r="A23" s="6" t="str">
        <f>A3</f>
        <v>100m</v>
      </c>
      <c r="B23" s="11"/>
      <c r="C23" s="9" t="str">
        <f>IF(berekening!C223&gt;0.1,berekening!C223," ")</f>
        <v xml:space="preserve"> </v>
      </c>
      <c r="D23" s="31">
        <f>berekening!D223</f>
        <v>13.1</v>
      </c>
      <c r="E23" s="9" t="str">
        <f>IF(berekening!E223&gt;0.1,berekening!E223," ")</f>
        <v xml:space="preserve"> </v>
      </c>
      <c r="F23" s="31">
        <f>berekening!F223</f>
        <v>13.36</v>
      </c>
      <c r="G23" s="9" t="str">
        <f>IF(berekening!G223&gt;0.1,berekening!G223," ")</f>
        <v xml:space="preserve"> </v>
      </c>
      <c r="H23" s="31">
        <f>berekening!H223</f>
        <v>13.88</v>
      </c>
      <c r="I23" s="9" t="str">
        <f>IF(berekening!I223&gt;0.1,berekening!I223," ")</f>
        <v xml:space="preserve"> </v>
      </c>
      <c r="J23" s="31">
        <f>berekening!J223</f>
        <v>14.43</v>
      </c>
      <c r="K23" s="9" t="str">
        <f>IF(berekening!K223&gt;0.1,berekening!K223," ")</f>
        <v xml:space="preserve"> </v>
      </c>
      <c r="L23" s="31">
        <f>berekening!L223</f>
        <v>15.02</v>
      </c>
      <c r="M23" s="9" t="str">
        <f>IF(berekening!M223&gt;0.1,berekening!M223," ")</f>
        <v xml:space="preserve"> </v>
      </c>
      <c r="N23" s="31">
        <f>berekening!N223</f>
        <v>15.64</v>
      </c>
      <c r="O23" s="9" t="str">
        <f>IF(berekening!O223&gt;0.1,berekening!O223," ")</f>
        <v xml:space="preserve"> </v>
      </c>
      <c r="P23" s="31">
        <f>berekening!P223</f>
        <v>16.3</v>
      </c>
      <c r="Q23" s="9" t="str">
        <f>IF(berekening!Q223&gt;0.1,berekening!Q223," ")</f>
        <v xml:space="preserve"> </v>
      </c>
      <c r="R23" s="31">
        <f>berekening!R223</f>
        <v>17.010000000000002</v>
      </c>
      <c r="S23" s="9" t="str">
        <f>IF(berekening!S223&gt;0.1,berekening!S223," ")</f>
        <v xml:space="preserve"> </v>
      </c>
      <c r="T23" s="31">
        <f>berekening!T223</f>
        <v>17.760000000000002</v>
      </c>
      <c r="U23" s="9" t="str">
        <f>IF(berekening!U223&gt;0.1,berekening!U223," ")</f>
        <v xml:space="preserve"> </v>
      </c>
      <c r="V23" s="31">
        <f>berekening!V223</f>
        <v>18.61</v>
      </c>
      <c r="W23" s="9" t="str">
        <f>IF(berekening!W223&gt;0.1,berekening!W223," ")</f>
        <v xml:space="preserve"> </v>
      </c>
      <c r="X23" s="31">
        <f>berekening!X223</f>
        <v>19.88</v>
      </c>
      <c r="Y23" s="9" t="str">
        <f>IF(berekening!Y223&gt;0.1,berekening!Y223," ")</f>
        <v xml:space="preserve"> </v>
      </c>
      <c r="Z23" s="31">
        <f>berekening!Z223</f>
        <v>21.8</v>
      </c>
      <c r="AA23" s="9" t="str">
        <f>IF(berekening!AA223&gt;0.1,berekening!AA223," ")</f>
        <v xml:space="preserve"> </v>
      </c>
      <c r="AB23" s="31">
        <f>berekening!AB223</f>
        <v>24.71</v>
      </c>
      <c r="AC23" s="9" t="str">
        <f>IF(berekening!AC223&gt;0.1,berekening!AC223," ")</f>
        <v xml:space="preserve"> </v>
      </c>
      <c r="AD23" s="31">
        <f>berekening!AD223</f>
        <v>29.35</v>
      </c>
    </row>
    <row r="24" spans="1:34" x14ac:dyDescent="0.2">
      <c r="A24" s="6" t="str">
        <f t="shared" ref="A24:A37" si="0">A4</f>
        <v>200m</v>
      </c>
      <c r="B24" s="11"/>
      <c r="C24" s="9" t="str">
        <f>IF(berekening!C224&gt;0.1,berekening!C224," ")</f>
        <v xml:space="preserve"> </v>
      </c>
      <c r="D24" s="31">
        <f>berekening!D224</f>
        <v>26.580000000000002</v>
      </c>
      <c r="E24" s="9" t="str">
        <f>IF(berekening!E224&gt;0.1,berekening!E224," ")</f>
        <v xml:space="preserve"> </v>
      </c>
      <c r="F24" s="31">
        <f>berekening!F224</f>
        <v>27.16</v>
      </c>
      <c r="G24" s="9" t="str">
        <f>IF(berekening!G224&gt;0.1,berekening!G224," ")</f>
        <v xml:space="preserve"> </v>
      </c>
      <c r="H24" s="31">
        <f>berekening!H224</f>
        <v>28.25</v>
      </c>
      <c r="I24" s="9" t="str">
        <f>IF(berekening!I224&gt;0.1,berekening!I224," ")</f>
        <v xml:space="preserve"> </v>
      </c>
      <c r="J24" s="31">
        <f>berekening!J224</f>
        <v>29.41</v>
      </c>
      <c r="K24" s="9" t="str">
        <f>IF(berekening!K224&gt;0.1,berekening!K224," ")</f>
        <v xml:space="preserve"> </v>
      </c>
      <c r="L24" s="31">
        <f>berekening!L224</f>
        <v>30.650000000000002</v>
      </c>
      <c r="M24" s="9" t="str">
        <f>IF(berekening!M224&gt;0.1,berekening!M224," ")</f>
        <v xml:space="preserve"> </v>
      </c>
      <c r="N24" s="31">
        <f>berekening!N224</f>
        <v>31.990000000000002</v>
      </c>
      <c r="O24" s="9" t="str">
        <f>IF(berekening!O224&gt;0.1,berekening!O224," ")</f>
        <v xml:space="preserve"> </v>
      </c>
      <c r="P24" s="31">
        <f>berekening!P224</f>
        <v>33.44</v>
      </c>
      <c r="Q24" s="9" t="str">
        <f>IF(berekening!Q224&gt;0.1,berekening!Q224," ")</f>
        <v xml:space="preserve"> </v>
      </c>
      <c r="R24" s="31">
        <f>berekening!R224</f>
        <v>35.01</v>
      </c>
      <c r="S24" s="9" t="str">
        <f>IF(berekening!S224&gt;0.1,berekening!S224," ")</f>
        <v xml:space="preserve"> </v>
      </c>
      <c r="T24" s="31">
        <f>berekening!T224</f>
        <v>36.71</v>
      </c>
      <c r="U24" s="9" t="str">
        <f>IF(berekening!U224&gt;0.1,berekening!U224," ")</f>
        <v xml:space="preserve"> </v>
      </c>
      <c r="V24" s="31">
        <f>berekening!V224</f>
        <v>38.67</v>
      </c>
      <c r="W24" s="9" t="str">
        <f>IF(berekening!W224&gt;0.1,berekening!W224," ")</f>
        <v xml:space="preserve"> </v>
      </c>
      <c r="X24" s="31">
        <f>berekening!X224</f>
        <v>41.71</v>
      </c>
      <c r="Y24" s="9" t="str">
        <f>IF(berekening!Y224&gt;0.1,berekening!Y224," ")</f>
        <v xml:space="preserve"> </v>
      </c>
      <c r="Z24" s="31">
        <f>berekening!Z224</f>
        <v>46.45</v>
      </c>
      <c r="AA24" s="9" t="str">
        <f>IF(berekening!AA224&gt;0.1,berekening!AA224," ")</f>
        <v xml:space="preserve"> </v>
      </c>
      <c r="AB24" s="31">
        <f>berekening!AB224</f>
        <v>54.03</v>
      </c>
      <c r="AC24" s="9">
        <f>IF(berekening!AC224&gt;0.1,berekening!AC224," ")</f>
        <v>1</v>
      </c>
      <c r="AD24" s="31">
        <f>berekening!AD224</f>
        <v>7.04</v>
      </c>
    </row>
    <row r="25" spans="1:34" x14ac:dyDescent="0.2">
      <c r="A25" s="6" t="str">
        <f t="shared" si="0"/>
        <v>400m</v>
      </c>
      <c r="B25" s="11"/>
      <c r="C25" s="9" t="str">
        <f>IF(berekening!C225&gt;0.1,berekening!C225," ")</f>
        <v xml:space="preserve"> </v>
      </c>
      <c r="D25" s="31">
        <f>berekening!D225</f>
        <v>57.94</v>
      </c>
      <c r="E25" s="9">
        <f>IF(berekening!E225&gt;0.1,berekening!E225," ")</f>
        <v>1</v>
      </c>
      <c r="F25" s="31">
        <f>berekening!F225</f>
        <v>0.04</v>
      </c>
      <c r="G25" s="9">
        <f>IF(berekening!G225&gt;0.1,berekening!G225," ")</f>
        <v>1</v>
      </c>
      <c r="H25" s="31">
        <f>berekening!H225</f>
        <v>2.4</v>
      </c>
      <c r="I25" s="9">
        <f>IF(berekening!I225&gt;0.1,berekening!I225," ")</f>
        <v>1</v>
      </c>
      <c r="J25" s="31">
        <f>berekening!J225</f>
        <v>5.07</v>
      </c>
      <c r="K25" s="9">
        <f>IF(berekening!K225&gt;0.1,berekening!K225," ")</f>
        <v>1</v>
      </c>
      <c r="L25" s="31">
        <f>berekening!L225</f>
        <v>8.1</v>
      </c>
      <c r="M25" s="9">
        <f>IF(berekening!M225&gt;0.1,berekening!M225," ")</f>
        <v>1</v>
      </c>
      <c r="N25" s="31">
        <f>berekening!N225</f>
        <v>11.53</v>
      </c>
      <c r="O25" s="9">
        <f>IF(berekening!O225&gt;0.1,berekening!O225," ")</f>
        <v>1</v>
      </c>
      <c r="P25" s="31">
        <f>berekening!P225</f>
        <v>15.48</v>
      </c>
      <c r="Q25" s="9">
        <f>IF(berekening!Q225&gt;0.1,berekening!Q225," ")</f>
        <v>1</v>
      </c>
      <c r="R25" s="31">
        <f>berekening!R225</f>
        <v>20.02</v>
      </c>
      <c r="S25" s="9">
        <f>IF(berekening!S225&gt;0.1,berekening!S225," ")</f>
        <v>1</v>
      </c>
      <c r="T25" s="31">
        <f>berekening!T225</f>
        <v>25.28</v>
      </c>
      <c r="U25" s="9">
        <f>IF(berekening!U225&gt;0.1,berekening!U225," ")</f>
        <v>1</v>
      </c>
      <c r="V25" s="31">
        <f>berekening!V225</f>
        <v>32.200000000000003</v>
      </c>
      <c r="W25" s="9">
        <f>IF(berekening!W225&gt;0.1,berekening!W225," ")</f>
        <v>1</v>
      </c>
      <c r="X25" s="31">
        <f>berekening!X225</f>
        <v>42.02</v>
      </c>
      <c r="Y25" s="9">
        <f>IF(berekening!Y225&gt;0.1,berekening!Y225," ")</f>
        <v>1</v>
      </c>
      <c r="Z25" s="31">
        <f>berekening!Z225</f>
        <v>56.410000000000004</v>
      </c>
      <c r="AA25" s="9">
        <f>IF(berekening!AA225&gt;0.1,berekening!AA225," ")</f>
        <v>2</v>
      </c>
      <c r="AB25" s="31">
        <f>berekening!AB225</f>
        <v>18.59</v>
      </c>
      <c r="AC25" s="9">
        <f>IF(berekening!AC225&gt;0.1,berekening!AC225," ")</f>
        <v>2</v>
      </c>
      <c r="AD25" s="31">
        <f>berekening!AD225</f>
        <v>56.08</v>
      </c>
    </row>
    <row r="26" spans="1:34" x14ac:dyDescent="0.2">
      <c r="A26" s="6" t="str">
        <f t="shared" si="0"/>
        <v>800m</v>
      </c>
      <c r="B26" s="11"/>
      <c r="C26" s="9">
        <f>IF(berekening!C226&gt;0.1,berekening!C226," ")</f>
        <v>2</v>
      </c>
      <c r="D26" s="31">
        <f>berekening!D226</f>
        <v>26.12</v>
      </c>
      <c r="E26" s="9">
        <f>IF(berekening!E226&gt;0.1,berekening!E226," ")</f>
        <v>2</v>
      </c>
      <c r="F26" s="31">
        <f>berekening!F226</f>
        <v>31.71</v>
      </c>
      <c r="G26" s="9">
        <f>IF(berekening!G226&gt;0.1,berekening!G226," ")</f>
        <v>2</v>
      </c>
      <c r="H26" s="31">
        <f>berekening!H226</f>
        <v>37.840000000000003</v>
      </c>
      <c r="I26" s="9">
        <f>IF(berekening!I226&gt;0.1,berekening!I226," ")</f>
        <v>2</v>
      </c>
      <c r="J26" s="31">
        <f>berekening!J226</f>
        <v>44.61</v>
      </c>
      <c r="K26" s="9">
        <f>IF(berekening!K226&gt;0.1,berekening!K226," ")</f>
        <v>2</v>
      </c>
      <c r="L26" s="31">
        <f>berekening!L226</f>
        <v>52.06</v>
      </c>
      <c r="M26" s="9">
        <f>IF(berekening!M226&gt;0.1,berekening!M226," ")</f>
        <v>3</v>
      </c>
      <c r="N26" s="31">
        <f>berekening!N226</f>
        <v>0.36</v>
      </c>
      <c r="O26" s="9">
        <f>IF(berekening!O226&gt;0.1,berekening!O226," ")</f>
        <v>3</v>
      </c>
      <c r="P26" s="31">
        <f>berekening!P226</f>
        <v>9.6300000000000008</v>
      </c>
      <c r="Q26" s="9">
        <f>IF(berekening!Q226&gt;0.1,berekening!Q226," ")</f>
        <v>3</v>
      </c>
      <c r="R26" s="31">
        <f>berekening!R226</f>
        <v>20</v>
      </c>
      <c r="S26" s="9">
        <f>IF(berekening!S226&gt;0.1,berekening!S226," ")</f>
        <v>3</v>
      </c>
      <c r="T26" s="31">
        <f>berekening!T226</f>
        <v>31.86</v>
      </c>
      <c r="U26" s="9">
        <f>IF(berekening!U226&gt;0.1,berekening!U226," ")</f>
        <v>3</v>
      </c>
      <c r="V26" s="31">
        <f>berekening!V226</f>
        <v>48.33</v>
      </c>
      <c r="W26" s="9">
        <f>IF(berekening!W226&gt;0.1,berekening!W226," ")</f>
        <v>4</v>
      </c>
      <c r="X26" s="31">
        <f>berekening!X226</f>
        <v>12.49</v>
      </c>
      <c r="Y26" s="9">
        <f>IF(berekening!Y226&gt;0.1,berekening!Y226," ")</f>
        <v>4</v>
      </c>
      <c r="Z26" s="31">
        <f>berekening!Z226</f>
        <v>48.78</v>
      </c>
      <c r="AA26" s="9">
        <f>IF(berekening!AA226&gt;0.1,berekening!AA226," ")</f>
        <v>5</v>
      </c>
      <c r="AB26" s="31">
        <f>berekening!AB226</f>
        <v>46.42</v>
      </c>
      <c r="AC26" s="9">
        <f>IF(berekening!AC226&gt;0.1,berekening!AC226," ")</f>
        <v>7</v>
      </c>
      <c r="AD26" s="31">
        <f>berekening!AD226</f>
        <v>27.92</v>
      </c>
    </row>
    <row r="27" spans="1:34" x14ac:dyDescent="0.2">
      <c r="A27" s="6" t="str">
        <f t="shared" si="0"/>
        <v>1500m</v>
      </c>
      <c r="B27" s="11"/>
      <c r="C27" s="9">
        <f>IF(berekening!C227&gt;0.1,berekening!C227," ")</f>
        <v>5</v>
      </c>
      <c r="D27" s="31">
        <f>berekening!D227</f>
        <v>30.01</v>
      </c>
      <c r="E27" s="9">
        <f>IF(berekening!E227&gt;0.1,berekening!E227," ")</f>
        <v>5</v>
      </c>
      <c r="F27" s="31">
        <f>berekening!F227</f>
        <v>42.980000000000004</v>
      </c>
      <c r="G27" s="9">
        <f>IF(berekening!G227&gt;0.1,berekening!G227," ")</f>
        <v>5</v>
      </c>
      <c r="H27" s="31">
        <f>berekening!H227</f>
        <v>57.050000000000004</v>
      </c>
      <c r="I27" s="9">
        <f>IF(berekening!I227&gt;0.1,berekening!I227," ")</f>
        <v>6</v>
      </c>
      <c r="J27" s="31">
        <f>berekening!J227</f>
        <v>12.32</v>
      </c>
      <c r="K27" s="9">
        <f>IF(berekening!K227&gt;0.1,berekening!K227," ")</f>
        <v>6</v>
      </c>
      <c r="L27" s="31">
        <f>berekening!L227</f>
        <v>29</v>
      </c>
      <c r="M27" s="9">
        <f>IF(berekening!M227&gt;0.1,berekening!M227," ")</f>
        <v>6</v>
      </c>
      <c r="N27" s="31">
        <f>berekening!N227</f>
        <v>47.25</v>
      </c>
      <c r="O27" s="9">
        <f>IF(berekening!O227&gt;0.1,berekening!O227," ")</f>
        <v>7</v>
      </c>
      <c r="P27" s="31">
        <f>berekening!P227</f>
        <v>7.41</v>
      </c>
      <c r="Q27" s="9">
        <f>IF(berekening!Q227&gt;0.1,berekening!Q227," ")</f>
        <v>7</v>
      </c>
      <c r="R27" s="31">
        <f>berekening!R227</f>
        <v>29.6</v>
      </c>
      <c r="S27" s="9">
        <f>IF(berekening!S227&gt;0.1,berekening!S227," ")</f>
        <v>7</v>
      </c>
      <c r="T27" s="31">
        <f>berekening!T227</f>
        <v>55.34</v>
      </c>
      <c r="U27" s="9">
        <f>IF(berekening!U227&gt;0.1,berekening!U227," ")</f>
        <v>8</v>
      </c>
      <c r="V27" s="31">
        <f>berekening!V227</f>
        <v>32.67</v>
      </c>
      <c r="W27" s="9">
        <f>IF(berekening!W227&gt;0.1,berekening!W227," ")</f>
        <v>9</v>
      </c>
      <c r="X27" s="31">
        <f>berekening!X227</f>
        <v>28.27</v>
      </c>
      <c r="Y27" s="9">
        <f>IF(berekening!Y227&gt;0.1,berekening!Y227," ")</f>
        <v>10</v>
      </c>
      <c r="Z27" s="31">
        <f>berekening!Z227</f>
        <v>52.83</v>
      </c>
      <c r="AA27" s="9">
        <f>IF(berekening!AA227&gt;0.1,berekening!AA227," ")</f>
        <v>13</v>
      </c>
      <c r="AB27" s="31">
        <f>berekening!AB227</f>
        <v>9.3800000000000008</v>
      </c>
      <c r="AC27" s="9">
        <f>IF(berekening!AC227&gt;0.1,berekening!AC227," ")</f>
        <v>17</v>
      </c>
      <c r="AD27" s="31">
        <f>berekening!AD227</f>
        <v>17.16</v>
      </c>
    </row>
    <row r="28" spans="1:34" x14ac:dyDescent="0.2">
      <c r="A28" s="6" t="str">
        <f t="shared" si="0"/>
        <v>3000m</v>
      </c>
      <c r="B28" s="11"/>
      <c r="C28" s="9">
        <f>IF(berekening!C228&gt;0.1,berekening!C228," ")</f>
        <v>12</v>
      </c>
      <c r="D28" s="31">
        <f>berekening!D228</f>
        <v>13.700000000000001</v>
      </c>
      <c r="E28" s="9">
        <f>IF(berekening!E228&gt;0.1,berekening!E228," ")</f>
        <v>12</v>
      </c>
      <c r="F28" s="31">
        <f>berekening!F228</f>
        <v>31.2</v>
      </c>
      <c r="G28" s="9">
        <f>IF(berekening!G228&gt;0.1,berekening!G228," ")</f>
        <v>13</v>
      </c>
      <c r="H28" s="31">
        <f>berekening!H228</f>
        <v>4.28</v>
      </c>
      <c r="I28" s="9">
        <f>IF(berekening!I228&gt;0.1,berekening!I228," ")</f>
        <v>13</v>
      </c>
      <c r="J28" s="31">
        <f>berekening!J228</f>
        <v>41.15</v>
      </c>
      <c r="K28" s="9">
        <f>IF(berekening!K228&gt;0.1,berekening!K228," ")</f>
        <v>14</v>
      </c>
      <c r="L28" s="31">
        <f>berekening!L228</f>
        <v>22.26</v>
      </c>
      <c r="M28" s="9">
        <f>IF(berekening!M228&gt;0.1,berekening!M228," ")</f>
        <v>15</v>
      </c>
      <c r="N28" s="31">
        <f>berekening!N228</f>
        <v>8.49</v>
      </c>
      <c r="O28" s="9">
        <f>IF(berekening!O228&gt;0.1,berekening!O228," ")</f>
        <v>16</v>
      </c>
      <c r="P28" s="31">
        <f>berekening!P228</f>
        <v>0.71</v>
      </c>
      <c r="Q28" s="9">
        <f>IF(berekening!Q228&gt;0.1,berekening!Q228," ")</f>
        <v>17</v>
      </c>
      <c r="R28" s="31">
        <f>berekening!R228</f>
        <v>0.01</v>
      </c>
      <c r="S28" s="9">
        <f>IF(berekening!S228&gt;0.1,berekening!S228," ")</f>
        <v>18</v>
      </c>
      <c r="T28" s="31">
        <f>berekening!T228</f>
        <v>8.08</v>
      </c>
      <c r="U28" s="9">
        <f>IF(berekening!U228&gt;0.1,berekening!U228," ")</f>
        <v>19</v>
      </c>
      <c r="V28" s="31">
        <f>berekening!V228</f>
        <v>26.810000000000002</v>
      </c>
      <c r="W28" s="9">
        <f>IF(berekening!W228&gt;0.1,berekening!W228," ")</f>
        <v>21</v>
      </c>
      <c r="X28" s="31">
        <f>berekening!X228</f>
        <v>13.33</v>
      </c>
      <c r="Y28" s="9">
        <f>IF(berekening!Y228&gt;0.1,berekening!Y228," ")</f>
        <v>24</v>
      </c>
      <c r="Z28" s="31">
        <f>berekening!Z228</f>
        <v>7.98</v>
      </c>
      <c r="AA28" s="9">
        <f>IF(berekening!AA228&gt;0.1,berekening!AA228," ")</f>
        <v>29</v>
      </c>
      <c r="AB28" s="31">
        <f>berekening!AB228</f>
        <v>5.22</v>
      </c>
      <c r="AC28" s="9">
        <f>IF(berekening!AC228&gt;0.1,berekening!AC228," ")</f>
        <v>38</v>
      </c>
      <c r="AD28" s="31">
        <f>berekening!AD228</f>
        <v>33.75</v>
      </c>
      <c r="AH28" t="s">
        <v>6</v>
      </c>
    </row>
    <row r="29" spans="1:34" x14ac:dyDescent="0.2">
      <c r="A29" s="6" t="str">
        <f t="shared" si="0"/>
        <v>4x100</v>
      </c>
      <c r="B29" s="11"/>
      <c r="C29" s="9"/>
      <c r="D29" s="31"/>
      <c r="E29" s="9"/>
      <c r="F29" s="31"/>
      <c r="G29" s="9"/>
      <c r="H29" s="31"/>
      <c r="I29" s="9"/>
      <c r="J29" s="31"/>
      <c r="K29" s="9"/>
      <c r="L29" s="31"/>
      <c r="M29" s="9"/>
      <c r="N29" s="31"/>
      <c r="O29" s="9"/>
      <c r="P29" s="31"/>
      <c r="Q29" s="9"/>
      <c r="R29" s="31"/>
      <c r="S29" s="9"/>
      <c r="T29" s="31"/>
      <c r="U29" s="9"/>
      <c r="V29" s="31"/>
      <c r="W29" s="9"/>
      <c r="X29" s="31"/>
      <c r="Y29" s="9"/>
      <c r="Z29" s="31"/>
      <c r="AA29" s="9"/>
      <c r="AB29" s="31"/>
      <c r="AC29" s="9"/>
      <c r="AD29" s="31"/>
    </row>
    <row r="30" spans="1:34" x14ac:dyDescent="0.2">
      <c r="A30" s="6" t="str">
        <f t="shared" si="0"/>
        <v>zweedse</v>
      </c>
      <c r="B30" s="35"/>
      <c r="C30" s="9"/>
      <c r="D30" s="30"/>
      <c r="E30" s="8"/>
      <c r="F30" s="30"/>
      <c r="G30" s="8"/>
      <c r="H30" s="30"/>
      <c r="I30" s="8"/>
      <c r="J30" s="30"/>
      <c r="K30" s="8"/>
      <c r="L30" s="30"/>
      <c r="M30" s="8"/>
      <c r="N30" s="30"/>
      <c r="O30" s="8"/>
      <c r="P30" s="30"/>
      <c r="Q30" s="8"/>
      <c r="R30" s="30"/>
      <c r="S30" s="8"/>
      <c r="T30" s="30"/>
      <c r="U30" s="8"/>
      <c r="V30" s="30"/>
      <c r="W30" s="8"/>
      <c r="X30" s="30"/>
      <c r="Y30" s="8"/>
      <c r="Z30" s="30"/>
      <c r="AA30" s="8"/>
      <c r="AB30" s="30"/>
      <c r="AC30" s="8"/>
      <c r="AD30" s="30"/>
    </row>
    <row r="31" spans="1:34" x14ac:dyDescent="0.2">
      <c r="A31" s="6"/>
      <c r="B31" s="35"/>
      <c r="C31" s="9"/>
      <c r="D31" s="28" t="s">
        <v>17</v>
      </c>
      <c r="E31" s="15"/>
      <c r="F31" s="28" t="s">
        <v>17</v>
      </c>
      <c r="G31" s="15"/>
      <c r="H31" s="28" t="s">
        <v>17</v>
      </c>
      <c r="I31" s="15"/>
      <c r="J31" s="28" t="s">
        <v>17</v>
      </c>
      <c r="K31" s="15"/>
      <c r="L31" s="28" t="s">
        <v>17</v>
      </c>
      <c r="M31" s="15"/>
      <c r="N31" s="28" t="s">
        <v>17</v>
      </c>
      <c r="O31" s="15"/>
      <c r="P31" s="28" t="s">
        <v>17</v>
      </c>
      <c r="Q31" s="15"/>
      <c r="R31" s="28" t="s">
        <v>17</v>
      </c>
      <c r="S31" s="15"/>
      <c r="T31" s="28" t="s">
        <v>17</v>
      </c>
      <c r="U31" s="15"/>
      <c r="V31" s="28" t="s">
        <v>17</v>
      </c>
      <c r="W31" s="15"/>
      <c r="X31" s="28" t="s">
        <v>17</v>
      </c>
      <c r="Y31" s="15"/>
      <c r="Z31" s="28" t="s">
        <v>17</v>
      </c>
      <c r="AA31" s="15"/>
      <c r="AB31" s="28" t="s">
        <v>17</v>
      </c>
      <c r="AC31" s="15"/>
      <c r="AD31" s="28" t="s">
        <v>17</v>
      </c>
      <c r="AF31" s="2" t="s">
        <v>17</v>
      </c>
    </row>
    <row r="32" spans="1:34" x14ac:dyDescent="0.2">
      <c r="A32" s="6" t="str">
        <f t="shared" si="0"/>
        <v>hoog</v>
      </c>
      <c r="B32" s="11"/>
      <c r="C32" s="32"/>
      <c r="D32" s="32">
        <f>berekening!D192</f>
        <v>1.910828025477707</v>
      </c>
      <c r="E32" s="32"/>
      <c r="F32" s="32">
        <f>berekening!F192</f>
        <v>1.8198786747550164</v>
      </c>
      <c r="G32" s="32"/>
      <c r="H32" s="32">
        <f>berekening!H192</f>
        <v>1.7325633051976899</v>
      </c>
      <c r="I32" s="32"/>
      <c r="J32" s="32">
        <f>berekening!J192</f>
        <v>1.6489091831557583</v>
      </c>
      <c r="K32" s="32"/>
      <c r="L32" s="32">
        <f>berekening!L192</f>
        <v>1.5687851971037809</v>
      </c>
      <c r="M32" s="32"/>
      <c r="N32" s="32">
        <f>berekening!N192</f>
        <v>1.4918521918751435</v>
      </c>
      <c r="O32" s="32"/>
      <c r="P32" s="32">
        <f>berekening!P192</f>
        <v>1.4180786851865319</v>
      </c>
      <c r="Q32" s="32"/>
      <c r="R32" s="32">
        <f>berekening!R192</f>
        <v>1.3473364195398327</v>
      </c>
      <c r="S32" s="32"/>
      <c r="T32" s="32">
        <f>berekening!T192</f>
        <v>1.2793596640860778</v>
      </c>
      <c r="U32" s="32"/>
      <c r="V32" s="32">
        <f>berekening!V192</f>
        <v>1.2141211630658115</v>
      </c>
      <c r="W32" s="32"/>
      <c r="X32" s="32">
        <f>berekening!X192</f>
        <v>1.1451054084209289</v>
      </c>
      <c r="Y32" s="32"/>
      <c r="Z32" s="32">
        <f>berekening!Z192</f>
        <v>1.0535415203414555</v>
      </c>
      <c r="AA32" s="32"/>
      <c r="AB32" s="32">
        <f>berekening!AB192</f>
        <v>0.93817656964156837</v>
      </c>
      <c r="AC32" s="32"/>
      <c r="AD32" s="32">
        <f>berekening!AD192</f>
        <v>0.79898385642874703</v>
      </c>
      <c r="AE32" s="1"/>
      <c r="AF32" s="1"/>
    </row>
    <row r="33" spans="1:32" x14ac:dyDescent="0.2">
      <c r="A33" s="6" t="str">
        <f t="shared" si="0"/>
        <v>ver</v>
      </c>
      <c r="B33" s="11"/>
      <c r="C33" s="32"/>
      <c r="D33" s="32">
        <f>berekening!D193</f>
        <v>5.3375956601763042</v>
      </c>
      <c r="E33" s="32"/>
      <c r="F33" s="32">
        <f>berekening!F193</f>
        <v>5.0527281063732223</v>
      </c>
      <c r="G33" s="32"/>
      <c r="H33" s="32">
        <f>berekening!H193</f>
        <v>4.7759382855161645</v>
      </c>
      <c r="I33" s="32"/>
      <c r="J33" s="32">
        <f>berekening!J193</f>
        <v>4.5067888107312282</v>
      </c>
      <c r="K33" s="32"/>
      <c r="L33" s="32">
        <f>berekening!L193</f>
        <v>4.2443383145894309</v>
      </c>
      <c r="M33" s="32"/>
      <c r="N33" s="32">
        <f>berekening!N193</f>
        <v>3.988707108730273</v>
      </c>
      <c r="O33" s="32"/>
      <c r="P33" s="32">
        <f>berekening!P193</f>
        <v>3.7391422366992391</v>
      </c>
      <c r="Q33" s="32"/>
      <c r="R33" s="32">
        <f>berekening!R193</f>
        <v>3.4953057599594004</v>
      </c>
      <c r="S33" s="32"/>
      <c r="T33" s="32">
        <f>berekening!T193</f>
        <v>3.2549621928166346</v>
      </c>
      <c r="U33" s="32"/>
      <c r="V33" s="32">
        <f>berekening!V193</f>
        <v>2.9785393805070535</v>
      </c>
      <c r="W33" s="32"/>
      <c r="X33" s="32">
        <f>berekening!X193</f>
        <v>2.6527369890713004</v>
      </c>
      <c r="Y33" s="32"/>
      <c r="Z33" s="32">
        <f>berekening!Z193</f>
        <v>2.2775182904145823</v>
      </c>
      <c r="AA33" s="32"/>
      <c r="AB33" s="32">
        <f>berekening!AB193</f>
        <v>1.8523498957843068</v>
      </c>
      <c r="AC33" s="32"/>
      <c r="AD33" s="32">
        <f>berekening!AD193</f>
        <v>1.3771557110722314</v>
      </c>
      <c r="AE33" s="1"/>
      <c r="AF33" s="1"/>
    </row>
    <row r="34" spans="1:32" x14ac:dyDescent="0.2">
      <c r="A34" s="6" t="str">
        <f t="shared" si="0"/>
        <v>kogel</v>
      </c>
      <c r="B34" s="11"/>
      <c r="C34" s="32"/>
      <c r="D34" s="32">
        <f>berekening!D194</f>
        <v>12.827932098765435</v>
      </c>
      <c r="E34" s="32"/>
      <c r="F34" s="32">
        <f>berekening!F194</f>
        <v>11.913292726621284</v>
      </c>
      <c r="G34" s="32"/>
      <c r="H34" s="32">
        <f>berekening!H194</f>
        <v>11.026363787099987</v>
      </c>
      <c r="I34" s="32"/>
      <c r="J34" s="32">
        <f>berekening!J194</f>
        <v>11.738746690203003</v>
      </c>
      <c r="K34" s="32"/>
      <c r="L34" s="32">
        <f>berekening!L194</f>
        <v>10.771847412326883</v>
      </c>
      <c r="M34" s="32"/>
      <c r="N34" s="32">
        <f>berekening!N194</f>
        <v>9.8271021131963963</v>
      </c>
      <c r="O34" s="32"/>
      <c r="P34" s="32">
        <f>berekening!P194</f>
        <v>8.9034676663542651</v>
      </c>
      <c r="Q34" s="32"/>
      <c r="R34" s="32">
        <f>berekening!R194</f>
        <v>7.9971138235824677</v>
      </c>
      <c r="S34" s="32"/>
      <c r="T34" s="32">
        <f>berekening!T194</f>
        <v>8.7030493390917432</v>
      </c>
      <c r="U34" s="32"/>
      <c r="V34" s="32">
        <f>berekening!V194</f>
        <v>7.6292089714908515</v>
      </c>
      <c r="W34" s="32"/>
      <c r="X34" s="32">
        <f>berekening!X194</f>
        <v>6.5698478561549116</v>
      </c>
      <c r="Y34" s="32"/>
      <c r="Z34" s="32">
        <f>berekening!Z194</f>
        <v>5.5234851945678818</v>
      </c>
      <c r="AA34" s="32"/>
      <c r="AB34" s="32">
        <f>berekening!AB194</f>
        <v>4.4885424049137734</v>
      </c>
      <c r="AC34" s="32"/>
      <c r="AD34" s="32">
        <f>berekening!AD194</f>
        <v>3.4636318654131624</v>
      </c>
      <c r="AE34" s="1"/>
      <c r="AF34" s="1"/>
    </row>
    <row r="35" spans="1:32" x14ac:dyDescent="0.2">
      <c r="A35" s="6" t="str">
        <f t="shared" si="0"/>
        <v>discus</v>
      </c>
      <c r="B35" s="11"/>
      <c r="C35" s="32"/>
      <c r="D35" s="32">
        <f>berekening!D195</f>
        <v>43.96</v>
      </c>
      <c r="E35" s="32"/>
      <c r="F35" s="32">
        <f>berekening!F195</f>
        <v>40.957793720301879</v>
      </c>
      <c r="G35" s="32"/>
      <c r="H35" s="32">
        <f>berekening!H195</f>
        <v>37.342847434590553</v>
      </c>
      <c r="I35" s="32"/>
      <c r="J35" s="32">
        <f>berekening!J195</f>
        <v>33.948567456946485</v>
      </c>
      <c r="K35" s="32"/>
      <c r="L35" s="32">
        <f>berekening!L195</f>
        <v>30.741258741258743</v>
      </c>
      <c r="M35" s="32"/>
      <c r="N35" s="32">
        <f>berekening!N195</f>
        <v>27.694827694827698</v>
      </c>
      <c r="O35" s="32"/>
      <c r="P35" s="32">
        <f>berekening!P195</f>
        <v>24.787144065407386</v>
      </c>
      <c r="Q35" s="32"/>
      <c r="R35" s="32">
        <f>berekening!R195</f>
        <v>21.996497373029772</v>
      </c>
      <c r="S35" s="32"/>
      <c r="T35" s="32">
        <f>berekening!T195</f>
        <v>22.295481056955925</v>
      </c>
      <c r="U35" s="32"/>
      <c r="V35" s="32">
        <f>berekening!V195</f>
        <v>19.292548055823751</v>
      </c>
      <c r="W35" s="32"/>
      <c r="X35" s="32">
        <f>berekening!X195</f>
        <v>16.376709011660395</v>
      </c>
      <c r="Y35" s="32"/>
      <c r="Z35" s="32">
        <f>berekening!Z195</f>
        <v>13.535732980262955</v>
      </c>
      <c r="AA35" s="32"/>
      <c r="AB35" s="32">
        <f>berekening!AB195</f>
        <v>10.758424903942634</v>
      </c>
      <c r="AC35" s="32"/>
      <c r="AD35" s="32">
        <f>berekening!AD195</f>
        <v>8.0362692406127749</v>
      </c>
      <c r="AE35" s="1"/>
      <c r="AF35" s="1"/>
    </row>
    <row r="36" spans="1:32" x14ac:dyDescent="0.2">
      <c r="A36" s="6" t="str">
        <f t="shared" si="0"/>
        <v>speer</v>
      </c>
      <c r="B36" s="11"/>
      <c r="C36" s="32"/>
      <c r="D36" s="32">
        <f>berekening!D196</f>
        <v>54.71864009378664</v>
      </c>
      <c r="E36" s="32"/>
      <c r="F36" s="32">
        <f>berekening!F196</f>
        <v>49.575146043547541</v>
      </c>
      <c r="G36" s="32"/>
      <c r="H36" s="32">
        <f>berekening!H196</f>
        <v>44.825930372148861</v>
      </c>
      <c r="I36" s="32"/>
      <c r="J36" s="32">
        <f>berekening!J196</f>
        <v>44.276679841897241</v>
      </c>
      <c r="K36" s="32"/>
      <c r="L36" s="32">
        <f>berekening!L196</f>
        <v>39.788307167720397</v>
      </c>
      <c r="M36" s="32"/>
      <c r="N36" s="32">
        <f>berekening!N196</f>
        <v>35.60259344012205</v>
      </c>
      <c r="O36" s="32"/>
      <c r="P36" s="32">
        <f>berekening!P196</f>
        <v>31.679864253393667</v>
      </c>
      <c r="Q36" s="32"/>
      <c r="R36" s="32">
        <f>berekening!R196</f>
        <v>27.996601019694094</v>
      </c>
      <c r="S36" s="32"/>
      <c r="T36" s="32">
        <f>berekening!T196</f>
        <v>27.418249461523398</v>
      </c>
      <c r="U36" s="32"/>
      <c r="V36" s="32">
        <f>berekening!V196</f>
        <v>23.744118021111536</v>
      </c>
      <c r="W36" s="32"/>
      <c r="X36" s="32">
        <f>berekening!X196</f>
        <v>20.22167665535418</v>
      </c>
      <c r="Y36" s="32"/>
      <c r="Z36" s="32">
        <f>berekening!Z196</f>
        <v>16.77599065504538</v>
      </c>
      <c r="AA36" s="32"/>
      <c r="AB36" s="32">
        <f>berekening!AB196</f>
        <v>13.389911546736794</v>
      </c>
      <c r="AC36" s="32"/>
      <c r="AD36" s="32">
        <f>berekening!AD196</f>
        <v>10.046096174196904</v>
      </c>
      <c r="AE36" s="1"/>
      <c r="AF36" s="1"/>
    </row>
    <row r="37" spans="1:32" x14ac:dyDescent="0.2">
      <c r="A37" s="6" t="str">
        <f t="shared" si="0"/>
        <v>hamer</v>
      </c>
      <c r="C37" s="32"/>
      <c r="D37" s="32">
        <f>berekening!D197</f>
        <v>50.780289416438102</v>
      </c>
      <c r="E37" s="32"/>
      <c r="F37" s="32">
        <f>berekening!F197</f>
        <v>46.220730027548207</v>
      </c>
      <c r="G37" s="32"/>
      <c r="H37" s="32">
        <f>berekening!H197</f>
        <v>41.98795651833894</v>
      </c>
      <c r="I37" s="32"/>
      <c r="J37" s="32">
        <f>berekening!J197</f>
        <v>43.918200408997954</v>
      </c>
      <c r="K37" s="32"/>
      <c r="L37" s="32">
        <f>berekening!L197</f>
        <v>39.620692199837649</v>
      </c>
      <c r="M37" s="32"/>
      <c r="N37" s="32">
        <f>berekening!N197</f>
        <v>35.558646267964761</v>
      </c>
      <c r="O37" s="32"/>
      <c r="P37" s="32">
        <f>berekening!P197</f>
        <v>31.694214876033058</v>
      </c>
      <c r="Q37" s="32"/>
      <c r="R37" s="32">
        <f>berekening!R197</f>
        <v>27.998539841468503</v>
      </c>
      <c r="S37" s="32"/>
      <c r="T37" s="32">
        <f>berekening!T197</f>
        <v>32.09205020920502</v>
      </c>
      <c r="U37" s="32"/>
      <c r="V37" s="32">
        <f>berekening!V197</f>
        <v>27.592763901737072</v>
      </c>
      <c r="W37" s="32"/>
      <c r="X37" s="32">
        <f>berekening!X197</f>
        <v>23.232366940718304</v>
      </c>
      <c r="Y37" s="32"/>
      <c r="Z37" s="32">
        <f>berekening!Z197</f>
        <v>18.989848972517947</v>
      </c>
      <c r="AA37" s="32"/>
      <c r="AB37" s="32">
        <f>berekening!AB197</f>
        <v>14.847487624789137</v>
      </c>
      <c r="AC37" s="32"/>
      <c r="AD37" s="32">
        <f>berekening!AD197</f>
        <v>10.791092173493588</v>
      </c>
    </row>
  </sheetData>
  <sheetProtection formatCells="0" selectLockedCells="1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E39"/>
  <sheetViews>
    <sheetView zoomScaleNormal="100" workbookViewId="0">
      <selection activeCell="AH44" sqref="AH44"/>
    </sheetView>
  </sheetViews>
  <sheetFormatPr baseColWidth="10" defaultColWidth="8.83203125" defaultRowHeight="13" x14ac:dyDescent="0.2"/>
  <cols>
    <col min="1" max="1" width="7.6640625" style="4" customWidth="1"/>
    <col min="2" max="2" width="5.33203125" style="4" customWidth="1"/>
    <col min="3" max="3" width="3.1640625" style="4" customWidth="1"/>
    <col min="4" max="4" width="6.83203125" style="6" customWidth="1"/>
    <col min="5" max="5" width="3.1640625" style="4" customWidth="1"/>
    <col min="6" max="6" width="6.83203125" style="6" customWidth="1"/>
    <col min="7" max="7" width="3.1640625" style="4" customWidth="1"/>
    <col min="8" max="8" width="6.83203125" style="6" customWidth="1"/>
    <col min="9" max="9" width="3.1640625" style="4" customWidth="1"/>
    <col min="10" max="10" width="6.83203125" style="6" customWidth="1"/>
    <col min="11" max="11" width="3.1640625" style="4" customWidth="1"/>
    <col min="12" max="12" width="6.83203125" style="6" customWidth="1"/>
    <col min="13" max="13" width="3.1640625" style="4" customWidth="1"/>
    <col min="14" max="14" width="6.83203125" style="6" customWidth="1"/>
    <col min="15" max="15" width="3.1640625" style="4" customWidth="1"/>
    <col min="16" max="16" width="6.83203125" style="6" customWidth="1"/>
    <col min="17" max="17" width="3.1640625" style="4" customWidth="1"/>
    <col min="18" max="18" width="6.83203125" style="6" customWidth="1"/>
    <col min="19" max="19" width="3.1640625" style="4" customWidth="1"/>
    <col min="20" max="20" width="6.83203125" style="6" customWidth="1"/>
    <col min="21" max="21" width="3.1640625" style="4" customWidth="1"/>
    <col min="22" max="22" width="6.83203125" style="6" customWidth="1"/>
    <col min="23" max="23" width="3.1640625" style="4" customWidth="1"/>
    <col min="24" max="24" width="6.83203125" style="6" customWidth="1"/>
    <col min="25" max="25" width="3.1640625" style="4" customWidth="1"/>
    <col min="26" max="26" width="6.83203125" style="6" customWidth="1"/>
    <col min="27" max="27" width="3.1640625" style="4" customWidth="1"/>
    <col min="28" max="28" width="6.83203125" style="6" customWidth="1"/>
    <col min="29" max="29" width="3.1640625" style="4" customWidth="1"/>
    <col min="30" max="30" width="7.83203125" style="6" customWidth="1"/>
    <col min="31" max="31" width="15.1640625" style="6" bestFit="1" customWidth="1"/>
    <col min="32" max="32" width="7.83203125" style="6" hidden="1" customWidth="1"/>
    <col min="33" max="33" width="9.83203125" style="6" customWidth="1"/>
    <col min="34" max="34" width="9.1640625" style="6" customWidth="1"/>
    <col min="35" max="35" width="8.5" style="6" customWidth="1"/>
    <col min="36" max="36" width="8.33203125" style="6" customWidth="1"/>
    <col min="37" max="37" width="8.83203125" style="6" customWidth="1"/>
    <col min="38" max="38" width="6.5" style="6" customWidth="1"/>
    <col min="39" max="42" width="6.83203125" style="6" customWidth="1"/>
    <col min="43" max="43" width="7.83203125" style="6" customWidth="1"/>
    <col min="44" max="45" width="6.5" style="6" customWidth="1"/>
    <col min="46" max="46" width="7.5" style="6" customWidth="1"/>
    <col min="47" max="47" width="8.6640625" style="6" customWidth="1"/>
    <col min="48" max="48" width="9.83203125" style="6" customWidth="1"/>
    <col min="49" max="49" width="9.6640625" style="6" customWidth="1"/>
    <col min="50" max="50" width="8.5" style="6" customWidth="1"/>
    <col min="51" max="51" width="10.6640625" style="6" customWidth="1"/>
    <col min="52" max="52" width="10" style="6" customWidth="1"/>
    <col min="53" max="53" width="10.83203125" style="6" customWidth="1"/>
    <col min="54" max="54" width="11.33203125" style="6" customWidth="1"/>
    <col min="55" max="55" width="9.1640625" style="6" customWidth="1"/>
    <col min="56" max="56" width="8.5" style="6" customWidth="1"/>
    <col min="57" max="57" width="1.83203125" style="6" bestFit="1" customWidth="1"/>
    <col min="58" max="58" width="7.6640625" style="6" customWidth="1"/>
    <col min="59" max="59" width="8.1640625" style="6" customWidth="1"/>
    <col min="60" max="16384" width="8.83203125" style="6"/>
  </cols>
  <sheetData>
    <row r="1" spans="1:32" x14ac:dyDescent="0.2">
      <c r="A1" s="42" t="s">
        <v>9</v>
      </c>
      <c r="B1" s="45"/>
      <c r="C1" s="45"/>
      <c r="D1" s="46">
        <v>35</v>
      </c>
      <c r="E1" s="46"/>
      <c r="F1" s="46">
        <v>40</v>
      </c>
      <c r="G1" s="46"/>
      <c r="H1" s="46">
        <v>45</v>
      </c>
      <c r="I1" s="46"/>
      <c r="J1" s="46">
        <v>50</v>
      </c>
      <c r="K1" s="46"/>
      <c r="L1" s="46">
        <v>55</v>
      </c>
      <c r="M1" s="46"/>
      <c r="N1" s="46">
        <v>60</v>
      </c>
      <c r="O1" s="46"/>
      <c r="P1" s="46">
        <v>65</v>
      </c>
      <c r="Q1" s="46"/>
      <c r="R1" s="46">
        <v>70</v>
      </c>
      <c r="S1" s="46"/>
      <c r="T1" s="46">
        <v>75</v>
      </c>
      <c r="U1" s="46"/>
      <c r="V1" s="46">
        <v>80</v>
      </c>
      <c r="W1" s="46"/>
      <c r="X1" s="46">
        <v>85</v>
      </c>
      <c r="Y1" s="46"/>
      <c r="Z1" s="46">
        <v>90</v>
      </c>
      <c r="AA1" s="46"/>
      <c r="AB1" s="46">
        <v>95</v>
      </c>
      <c r="AC1" s="46"/>
      <c r="AD1" s="46">
        <v>100</v>
      </c>
      <c r="AF1" s="6" t="s">
        <v>24</v>
      </c>
    </row>
    <row r="2" spans="1:32" x14ac:dyDescent="0.2">
      <c r="A2" s="42"/>
      <c r="B2" s="40"/>
      <c r="C2" s="11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</row>
    <row r="3" spans="1:32" x14ac:dyDescent="0.2">
      <c r="A3" s="43" t="s">
        <v>10</v>
      </c>
      <c r="B3" s="40"/>
      <c r="C3" s="7"/>
      <c r="D3" s="54">
        <v>0.99990000000000001</v>
      </c>
      <c r="E3" s="54"/>
      <c r="F3" s="54">
        <v>0.96679999999999999</v>
      </c>
      <c r="G3" s="54"/>
      <c r="H3" s="54">
        <v>0.9345</v>
      </c>
      <c r="I3" s="54"/>
      <c r="J3" s="54">
        <v>0.90310000000000001</v>
      </c>
      <c r="K3" s="54"/>
      <c r="L3" s="54">
        <v>0.87260000000000004</v>
      </c>
      <c r="M3" s="54"/>
      <c r="N3" s="54">
        <v>0.84289999999999998</v>
      </c>
      <c r="O3" s="54"/>
      <c r="P3" s="54">
        <v>0.81389999999999996</v>
      </c>
      <c r="Q3" s="54"/>
      <c r="R3" s="54">
        <v>0.78580000000000005</v>
      </c>
      <c r="S3" s="54"/>
      <c r="T3" s="54">
        <v>0.75839999999999996</v>
      </c>
      <c r="U3" s="54"/>
      <c r="V3" s="54">
        <v>0.73170000000000002</v>
      </c>
      <c r="W3" s="54"/>
      <c r="X3" s="54">
        <v>0.6946</v>
      </c>
      <c r="Y3" s="54"/>
      <c r="Z3" s="54">
        <v>0.63959999999999995</v>
      </c>
      <c r="AA3" s="54"/>
      <c r="AB3" s="54">
        <v>0.56659999999999999</v>
      </c>
      <c r="AC3" s="54"/>
      <c r="AD3" s="54">
        <v>0.47570000000000001</v>
      </c>
      <c r="AF3" s="6">
        <v>1</v>
      </c>
    </row>
    <row r="4" spans="1:32" x14ac:dyDescent="0.2">
      <c r="A4" s="43" t="s">
        <v>44</v>
      </c>
      <c r="B4" s="40"/>
      <c r="C4" s="7"/>
      <c r="D4" s="73">
        <v>0.97909999999999997</v>
      </c>
      <c r="E4" s="73"/>
      <c r="F4" s="73">
        <v>0.94820000000000004</v>
      </c>
      <c r="G4" s="73"/>
      <c r="H4" s="73">
        <v>0.91790000000000005</v>
      </c>
      <c r="I4" s="73"/>
      <c r="J4" s="73">
        <v>0.88829999999999998</v>
      </c>
      <c r="K4" s="73"/>
      <c r="L4" s="73">
        <v>0.85940000000000005</v>
      </c>
      <c r="M4" s="73"/>
      <c r="N4" s="73">
        <v>0.83120000000000005</v>
      </c>
      <c r="O4" s="73"/>
      <c r="P4" s="73">
        <v>0.80349999999999999</v>
      </c>
      <c r="Q4" s="73"/>
      <c r="R4" s="73">
        <v>0.77639999999999998</v>
      </c>
      <c r="S4" s="73"/>
      <c r="T4" s="73">
        <v>0.75</v>
      </c>
      <c r="U4" s="73"/>
      <c r="V4" s="73">
        <v>0.71699999999999997</v>
      </c>
      <c r="W4" s="73"/>
      <c r="X4" s="73">
        <v>0.66690000000000005</v>
      </c>
      <c r="Y4" s="73"/>
      <c r="Z4" s="73">
        <v>0.5998</v>
      </c>
      <c r="AA4" s="73"/>
      <c r="AB4" s="73">
        <v>0.51559999999999995</v>
      </c>
      <c r="AC4" s="73"/>
      <c r="AD4" s="73">
        <v>0.41420000000000001</v>
      </c>
    </row>
    <row r="5" spans="1:32" x14ac:dyDescent="0.2">
      <c r="A5" s="43" t="s">
        <v>11</v>
      </c>
      <c r="B5" s="40"/>
      <c r="C5" s="7"/>
      <c r="D5" s="54">
        <v>0.98240000000000005</v>
      </c>
      <c r="E5" s="54"/>
      <c r="F5" s="54">
        <v>0.95130000000000003</v>
      </c>
      <c r="G5" s="54"/>
      <c r="H5" s="54">
        <v>0.92079999999999995</v>
      </c>
      <c r="I5" s="54"/>
      <c r="J5" s="54">
        <v>0.89090000000000003</v>
      </c>
      <c r="K5" s="54"/>
      <c r="L5" s="54">
        <v>0.86160000000000003</v>
      </c>
      <c r="M5" s="54"/>
      <c r="N5" s="54">
        <v>0.83289999999999997</v>
      </c>
      <c r="O5" s="54"/>
      <c r="P5" s="54">
        <v>0.80469999999999997</v>
      </c>
      <c r="Q5" s="54"/>
      <c r="R5" s="54">
        <v>0.77700000000000002</v>
      </c>
      <c r="S5" s="54"/>
      <c r="T5" s="54">
        <v>0.74399999999999999</v>
      </c>
      <c r="U5" s="54"/>
      <c r="V5" s="54">
        <v>0.69699999999999995</v>
      </c>
      <c r="W5" s="54"/>
      <c r="X5" s="54">
        <v>0.63600000000000001</v>
      </c>
      <c r="Y5" s="54"/>
      <c r="Z5" s="54">
        <v>0.56089999999999995</v>
      </c>
      <c r="AA5" s="54"/>
      <c r="AB5" s="54">
        <v>0.4718</v>
      </c>
      <c r="AC5" s="54"/>
      <c r="AD5" s="54">
        <v>0.36859999999999998</v>
      </c>
      <c r="AF5" s="6">
        <v>1</v>
      </c>
    </row>
    <row r="6" spans="1:32" x14ac:dyDescent="0.2">
      <c r="A6" s="43" t="s">
        <v>12</v>
      </c>
      <c r="B6" s="40"/>
      <c r="C6" s="7"/>
      <c r="D6" s="54">
        <v>0.99650000000000005</v>
      </c>
      <c r="E6" s="54"/>
      <c r="F6" s="54">
        <v>0.95799999999999996</v>
      </c>
      <c r="G6" s="54"/>
      <c r="H6" s="54">
        <v>0.92049999999999998</v>
      </c>
      <c r="I6" s="54"/>
      <c r="J6" s="54">
        <v>0.88419999999999999</v>
      </c>
      <c r="K6" s="54"/>
      <c r="L6" s="54">
        <v>0.84889999999999999</v>
      </c>
      <c r="M6" s="54"/>
      <c r="N6" s="54">
        <v>0.81469999999999998</v>
      </c>
      <c r="O6" s="54"/>
      <c r="P6" s="54">
        <v>0.78139999999999998</v>
      </c>
      <c r="Q6" s="54"/>
      <c r="R6" s="54">
        <v>0.749</v>
      </c>
      <c r="S6" s="54"/>
      <c r="T6" s="54">
        <v>0.71689999999999998</v>
      </c>
      <c r="U6" s="54"/>
      <c r="V6" s="54">
        <v>0.67369999999999997</v>
      </c>
      <c r="W6" s="54"/>
      <c r="X6" s="54">
        <v>0.61560000000000004</v>
      </c>
      <c r="Y6" s="54"/>
      <c r="Z6" s="54">
        <v>0.54249999999999998</v>
      </c>
      <c r="AA6" s="54"/>
      <c r="AB6" s="54">
        <v>0.45440000000000003</v>
      </c>
      <c r="AC6" s="54"/>
      <c r="AD6" s="54">
        <v>0.35139999999999999</v>
      </c>
      <c r="AF6" s="6">
        <v>1</v>
      </c>
    </row>
    <row r="7" spans="1:32" x14ac:dyDescent="0.2">
      <c r="A7" s="43" t="s">
        <v>13</v>
      </c>
      <c r="B7" s="40"/>
      <c r="C7" s="7"/>
      <c r="D7" s="54">
        <v>0.9849</v>
      </c>
      <c r="E7" s="54"/>
      <c r="F7" s="54">
        <v>0.95320000000000005</v>
      </c>
      <c r="G7" s="54"/>
      <c r="H7" s="54">
        <v>0.92059999999999997</v>
      </c>
      <c r="I7" s="54"/>
      <c r="J7" s="54">
        <v>0.8871</v>
      </c>
      <c r="K7" s="54"/>
      <c r="L7" s="54">
        <v>0.85270000000000001</v>
      </c>
      <c r="M7" s="54"/>
      <c r="N7" s="54">
        <v>0.81740000000000002</v>
      </c>
      <c r="O7" s="54"/>
      <c r="P7" s="54">
        <v>0.78139999999999998</v>
      </c>
      <c r="Q7" s="54"/>
      <c r="R7" s="54">
        <v>0.74460000000000004</v>
      </c>
      <c r="S7" s="54"/>
      <c r="T7" s="54">
        <v>0.70699999999999996</v>
      </c>
      <c r="U7" s="54"/>
      <c r="V7" s="54">
        <v>0.66510000000000002</v>
      </c>
      <c r="W7" s="54"/>
      <c r="X7" s="54">
        <v>0.60760000000000003</v>
      </c>
      <c r="Y7" s="54"/>
      <c r="Z7" s="54">
        <v>0.53410000000000002</v>
      </c>
      <c r="AA7" s="54"/>
      <c r="AB7" s="54">
        <v>0.4446</v>
      </c>
      <c r="AC7" s="54"/>
      <c r="AD7" s="54">
        <v>0.33900000000000002</v>
      </c>
      <c r="AF7" s="6">
        <v>1</v>
      </c>
    </row>
    <row r="8" spans="1:32" x14ac:dyDescent="0.2">
      <c r="A8" s="43" t="s">
        <v>14</v>
      </c>
      <c r="B8" s="40"/>
      <c r="C8" s="7"/>
      <c r="D8" s="54">
        <v>1</v>
      </c>
      <c r="E8" s="54"/>
      <c r="F8" s="54">
        <v>0.97009999999999996</v>
      </c>
      <c r="G8" s="54"/>
      <c r="H8" s="54">
        <v>0.92989999999999995</v>
      </c>
      <c r="I8" s="54"/>
      <c r="J8" s="54">
        <v>0.89</v>
      </c>
      <c r="K8" s="54"/>
      <c r="L8" s="54">
        <v>0.85019999999999996</v>
      </c>
      <c r="M8" s="54"/>
      <c r="N8" s="54">
        <v>0.81059999999999999</v>
      </c>
      <c r="O8" s="54"/>
      <c r="P8" s="54">
        <v>0.77129999999999999</v>
      </c>
      <c r="Q8" s="54"/>
      <c r="R8" s="54">
        <v>0.73209999999999997</v>
      </c>
      <c r="S8" s="54"/>
      <c r="T8" s="54">
        <v>0.69299999999999995</v>
      </c>
      <c r="U8" s="54"/>
      <c r="V8" s="54">
        <v>0.65410000000000001</v>
      </c>
      <c r="W8" s="54"/>
      <c r="X8" s="54">
        <v>0.60340000000000005</v>
      </c>
      <c r="Y8" s="54"/>
      <c r="Z8" s="54">
        <v>0.53259999999999996</v>
      </c>
      <c r="AA8" s="54"/>
      <c r="AB8" s="54">
        <v>0.44190000000000002</v>
      </c>
      <c r="AC8" s="54"/>
      <c r="AD8" s="54">
        <v>0.33129999999999998</v>
      </c>
      <c r="AF8" s="6">
        <v>1</v>
      </c>
    </row>
    <row r="9" spans="1:32" x14ac:dyDescent="0.2">
      <c r="A9" s="43" t="s">
        <v>45</v>
      </c>
      <c r="B9" s="40"/>
      <c r="C9" s="7"/>
      <c r="D9" s="73">
        <v>1</v>
      </c>
      <c r="E9" s="74"/>
      <c r="F9" s="73"/>
      <c r="G9" s="74"/>
      <c r="H9" s="73"/>
      <c r="I9" s="74"/>
      <c r="J9" s="73"/>
      <c r="K9" s="74"/>
      <c r="L9" s="73"/>
      <c r="M9" s="74"/>
      <c r="N9" s="73"/>
      <c r="O9" s="74"/>
      <c r="P9" s="73"/>
      <c r="Q9" s="74"/>
      <c r="R9" s="73"/>
      <c r="S9" s="74"/>
      <c r="T9" s="73"/>
      <c r="U9" s="74"/>
      <c r="V9" s="73"/>
      <c r="W9" s="74"/>
      <c r="X9" s="73"/>
      <c r="Y9" s="74"/>
      <c r="Z9" s="73"/>
      <c r="AA9" s="74"/>
      <c r="AB9" s="73"/>
      <c r="AC9" s="74"/>
      <c r="AD9" s="73"/>
    </row>
    <row r="10" spans="1:32" x14ac:dyDescent="0.2">
      <c r="A10" s="44" t="s">
        <v>7</v>
      </c>
      <c r="B10" s="41"/>
      <c r="C10" s="8"/>
      <c r="D10" s="73">
        <v>1</v>
      </c>
      <c r="E10" s="74"/>
      <c r="F10" s="75"/>
      <c r="G10" s="74"/>
      <c r="H10" s="75"/>
      <c r="I10" s="74"/>
      <c r="J10" s="75"/>
      <c r="K10" s="74"/>
      <c r="L10" s="75"/>
      <c r="M10" s="74"/>
      <c r="N10" s="75"/>
      <c r="O10" s="74"/>
      <c r="P10" s="75"/>
      <c r="Q10" s="74"/>
      <c r="R10" s="75"/>
      <c r="S10" s="74"/>
      <c r="T10" s="75"/>
      <c r="U10" s="74"/>
      <c r="V10" s="75"/>
      <c r="W10" s="74"/>
      <c r="X10" s="75"/>
      <c r="Y10" s="74"/>
      <c r="Z10" s="75"/>
      <c r="AA10" s="74"/>
      <c r="AB10" s="75"/>
      <c r="AC10" s="74"/>
      <c r="AD10" s="75"/>
      <c r="AF10" s="6">
        <v>1</v>
      </c>
    </row>
    <row r="11" spans="1:32" x14ac:dyDescent="0.2">
      <c r="A11" s="44"/>
      <c r="B11" s="41"/>
      <c r="C11" s="8"/>
      <c r="D11" s="73"/>
      <c r="E11" s="74"/>
      <c r="F11" s="75"/>
      <c r="G11" s="74"/>
      <c r="H11" s="75"/>
      <c r="I11" s="74"/>
      <c r="J11" s="75"/>
      <c r="K11" s="74"/>
      <c r="L11" s="75"/>
      <c r="M11" s="74"/>
      <c r="N11" s="75"/>
      <c r="O11" s="74"/>
      <c r="P11" s="75"/>
      <c r="Q11" s="74"/>
      <c r="R11" s="75"/>
      <c r="S11" s="74"/>
      <c r="T11" s="75"/>
      <c r="U11" s="74"/>
      <c r="V11" s="75"/>
      <c r="W11" s="74"/>
      <c r="X11" s="75"/>
      <c r="Y11" s="74"/>
      <c r="Z11" s="75"/>
      <c r="AA11" s="74"/>
      <c r="AB11" s="75"/>
      <c r="AC11" s="74"/>
      <c r="AD11" s="75"/>
    </row>
    <row r="12" spans="1:32" x14ac:dyDescent="0.2">
      <c r="A12" s="43" t="s">
        <v>2</v>
      </c>
      <c r="B12" s="40"/>
      <c r="C12" s="7"/>
      <c r="D12" s="73">
        <v>1.0136000000000001</v>
      </c>
      <c r="E12" s="73"/>
      <c r="F12" s="73">
        <v>1.0630999999999999</v>
      </c>
      <c r="G12" s="73"/>
      <c r="H12" s="73">
        <v>1.1158999999999999</v>
      </c>
      <c r="I12" s="73"/>
      <c r="J12" s="73">
        <v>1.1724000000000001</v>
      </c>
      <c r="K12" s="73"/>
      <c r="L12" s="73">
        <v>1.2330000000000001</v>
      </c>
      <c r="M12" s="73"/>
      <c r="N12" s="73">
        <v>1.2981</v>
      </c>
      <c r="O12" s="73"/>
      <c r="P12" s="73">
        <v>1.3683000000000001</v>
      </c>
      <c r="Q12" s="73"/>
      <c r="R12" s="73">
        <v>1.4441999999999999</v>
      </c>
      <c r="S12" s="73"/>
      <c r="T12" s="73">
        <v>1.5266999999999999</v>
      </c>
      <c r="U12" s="73"/>
      <c r="V12" s="73">
        <v>1.6166</v>
      </c>
      <c r="W12" s="73"/>
      <c r="X12" s="73">
        <v>1.7149000000000001</v>
      </c>
      <c r="Y12" s="73"/>
      <c r="Z12" s="73">
        <v>1.8492999999999999</v>
      </c>
      <c r="AA12" s="73"/>
      <c r="AB12" s="73">
        <v>2.0562999999999998</v>
      </c>
      <c r="AC12" s="73"/>
      <c r="AD12" s="73">
        <v>2.3824999999999998</v>
      </c>
      <c r="AF12" s="6">
        <v>1</v>
      </c>
    </row>
    <row r="13" spans="1:32" x14ac:dyDescent="0.2">
      <c r="A13" s="43" t="s">
        <v>3</v>
      </c>
      <c r="B13" s="40"/>
      <c r="C13" s="7"/>
      <c r="D13" s="73">
        <v>1.0385</v>
      </c>
      <c r="E13" s="73"/>
      <c r="F13" s="73">
        <v>1.0972</v>
      </c>
      <c r="G13" s="73"/>
      <c r="H13" s="73">
        <v>1.1608000000000001</v>
      </c>
      <c r="I13" s="73"/>
      <c r="J13" s="73">
        <v>1.2299</v>
      </c>
      <c r="K13" s="73"/>
      <c r="L13" s="73">
        <v>1.3050999999999999</v>
      </c>
      <c r="M13" s="73"/>
      <c r="N13" s="73">
        <v>1.3875999999999999</v>
      </c>
      <c r="O13" s="73"/>
      <c r="P13" s="73">
        <v>1.4782999999999999</v>
      </c>
      <c r="Q13" s="73"/>
      <c r="R13" s="73">
        <v>1.5787</v>
      </c>
      <c r="S13" s="73"/>
      <c r="T13" s="73">
        <v>1.6917</v>
      </c>
      <c r="U13" s="73"/>
      <c r="V13" s="73">
        <v>1.8448</v>
      </c>
      <c r="W13" s="73"/>
      <c r="X13" s="73">
        <v>2.0674000000000001</v>
      </c>
      <c r="Y13" s="73"/>
      <c r="Z13" s="73">
        <v>2.4041999999999999</v>
      </c>
      <c r="AA13" s="73"/>
      <c r="AB13" s="73">
        <v>2.9521999999999999</v>
      </c>
      <c r="AC13" s="73"/>
      <c r="AD13" s="73">
        <v>3.9676</v>
      </c>
      <c r="AF13" s="6">
        <v>1</v>
      </c>
    </row>
    <row r="14" spans="1:32" x14ac:dyDescent="0.2">
      <c r="A14" s="43" t="s">
        <v>4</v>
      </c>
      <c r="B14" s="40"/>
      <c r="C14" s="7"/>
      <c r="D14" s="73">
        <v>1.0462</v>
      </c>
      <c r="E14" s="73"/>
      <c r="F14" s="73">
        <v>1.1125</v>
      </c>
      <c r="G14" s="73"/>
      <c r="H14" s="73">
        <v>1.1867000000000001</v>
      </c>
      <c r="I14" s="73"/>
      <c r="J14" s="73">
        <v>1.1551</v>
      </c>
      <c r="K14" s="73"/>
      <c r="L14" s="73">
        <v>1.242</v>
      </c>
      <c r="M14" s="73"/>
      <c r="N14" s="73">
        <v>1.2252000000000001</v>
      </c>
      <c r="O14" s="73"/>
      <c r="P14" s="73">
        <v>1.3317000000000001</v>
      </c>
      <c r="Q14" s="73"/>
      <c r="R14" s="73">
        <v>1.3036000000000001</v>
      </c>
      <c r="S14" s="73"/>
      <c r="T14" s="73">
        <v>1.4384999999999999</v>
      </c>
      <c r="U14" s="73"/>
      <c r="V14" s="73">
        <v>1.3885000000000001</v>
      </c>
      <c r="W14" s="73"/>
      <c r="X14" s="73">
        <v>1.5670999999999999</v>
      </c>
      <c r="Y14" s="73"/>
      <c r="Z14" s="73">
        <v>1.7970999999999999</v>
      </c>
      <c r="AA14" s="73"/>
      <c r="AB14" s="73">
        <v>2.1042999999999998</v>
      </c>
      <c r="AC14" s="73"/>
      <c r="AD14" s="73">
        <v>2.5360999999999998</v>
      </c>
      <c r="AF14" s="6">
        <v>1</v>
      </c>
    </row>
    <row r="15" spans="1:32" x14ac:dyDescent="0.2">
      <c r="A15" s="43" t="s">
        <v>1</v>
      </c>
      <c r="B15" s="40"/>
      <c r="C15" s="7"/>
      <c r="D15" s="73">
        <v>1</v>
      </c>
      <c r="E15" s="73"/>
      <c r="F15" s="73">
        <v>1.0186999999999999</v>
      </c>
      <c r="G15" s="73"/>
      <c r="H15" s="73">
        <v>1.0855999999999999</v>
      </c>
      <c r="I15" s="73"/>
      <c r="J15" s="73">
        <v>1.0078</v>
      </c>
      <c r="K15" s="73"/>
      <c r="L15" s="73">
        <v>1.0872999999999999</v>
      </c>
      <c r="M15" s="73"/>
      <c r="N15" s="73">
        <v>0.96530000000000005</v>
      </c>
      <c r="O15" s="73"/>
      <c r="P15" s="73">
        <v>1.0589999999999999</v>
      </c>
      <c r="Q15" s="73"/>
      <c r="R15" s="73">
        <v>1.1746000000000001</v>
      </c>
      <c r="S15" s="73"/>
      <c r="T15" s="73">
        <v>1.3205</v>
      </c>
      <c r="U15" s="73"/>
      <c r="V15" s="73">
        <v>1.5103</v>
      </c>
      <c r="W15" s="73"/>
      <c r="X15" s="73">
        <v>1.7672000000000001</v>
      </c>
      <c r="Y15" s="73"/>
      <c r="Z15" s="73">
        <v>2.1341000000000001</v>
      </c>
      <c r="AA15" s="73"/>
      <c r="AB15" s="73">
        <v>2.7</v>
      </c>
      <c r="AC15" s="73"/>
      <c r="AD15" s="73">
        <v>3.6863000000000001</v>
      </c>
      <c r="AF15" s="6">
        <v>1</v>
      </c>
    </row>
    <row r="16" spans="1:32" x14ac:dyDescent="0.2">
      <c r="A16" s="43" t="s">
        <v>5</v>
      </c>
      <c r="B16" s="40"/>
      <c r="C16" s="7"/>
      <c r="D16" s="73">
        <v>1.0438000000000001</v>
      </c>
      <c r="E16" s="73"/>
      <c r="F16" s="73">
        <v>1.1217999999999999</v>
      </c>
      <c r="G16" s="73"/>
      <c r="H16" s="73">
        <v>1.2110000000000001</v>
      </c>
      <c r="I16" s="73"/>
      <c r="J16" s="73">
        <v>1.2293000000000001</v>
      </c>
      <c r="K16" s="73"/>
      <c r="L16" s="73">
        <v>1.3425</v>
      </c>
      <c r="M16" s="73"/>
      <c r="N16" s="73">
        <v>1.3674999999999999</v>
      </c>
      <c r="O16" s="73"/>
      <c r="P16" s="73">
        <v>1.5184</v>
      </c>
      <c r="Q16" s="73"/>
      <c r="R16" s="73">
        <v>1.5566</v>
      </c>
      <c r="S16" s="73"/>
      <c r="T16" s="73">
        <v>1.7730999999999999</v>
      </c>
      <c r="U16" s="73"/>
      <c r="V16" s="73">
        <v>1.8402000000000001</v>
      </c>
      <c r="W16" s="73"/>
      <c r="X16" s="73">
        <v>2.1894</v>
      </c>
      <c r="Y16" s="73"/>
      <c r="Z16" s="73">
        <v>2.6989000000000001</v>
      </c>
      <c r="AA16" s="73"/>
      <c r="AB16" s="73">
        <v>3.4861</v>
      </c>
      <c r="AC16" s="73"/>
      <c r="AD16" s="73">
        <v>4.7840999999999996</v>
      </c>
      <c r="AF16" s="6">
        <v>1</v>
      </c>
    </row>
    <row r="17" spans="1:57" x14ac:dyDescent="0.2">
      <c r="A17" s="43" t="s">
        <v>46</v>
      </c>
      <c r="B17" s="40"/>
      <c r="C17" s="7"/>
      <c r="D17" s="73">
        <v>1</v>
      </c>
      <c r="E17" s="73"/>
      <c r="F17" s="73">
        <v>1.0496000000000001</v>
      </c>
      <c r="G17" s="73"/>
      <c r="H17" s="73">
        <v>1.119</v>
      </c>
      <c r="I17" s="73"/>
      <c r="J17" s="73">
        <v>1.0911</v>
      </c>
      <c r="K17" s="73"/>
      <c r="L17" s="73">
        <v>1.1782999999999999</v>
      </c>
      <c r="M17" s="73"/>
      <c r="N17" s="73">
        <v>1.1709000000000001</v>
      </c>
      <c r="O17" s="73"/>
      <c r="P17" s="73">
        <v>1.2865</v>
      </c>
      <c r="Q17" s="73"/>
      <c r="R17" s="73">
        <v>1.2785</v>
      </c>
      <c r="S17" s="73"/>
      <c r="T17" s="73">
        <v>1.4402999999999999</v>
      </c>
      <c r="U17" s="73"/>
      <c r="V17" s="73">
        <v>1.4300999999999999</v>
      </c>
      <c r="W17" s="73"/>
      <c r="X17" s="73">
        <v>1.6778999999999999</v>
      </c>
      <c r="Y17" s="73"/>
      <c r="Z17" s="73">
        <v>2.0327000000000002</v>
      </c>
      <c r="AA17" s="73"/>
      <c r="AB17" s="73">
        <v>2.5823</v>
      </c>
      <c r="AC17" s="73"/>
      <c r="AD17" s="73">
        <v>3.5446</v>
      </c>
    </row>
    <row r="18" spans="1:57" x14ac:dyDescent="0.2">
      <c r="A18" s="20"/>
      <c r="B18" s="11"/>
      <c r="C18" s="11"/>
      <c r="D18" s="76"/>
      <c r="E18" s="77"/>
      <c r="F18" s="76"/>
      <c r="G18" s="77"/>
      <c r="H18" s="76"/>
      <c r="I18" s="77"/>
      <c r="J18" s="76"/>
      <c r="K18" s="77"/>
      <c r="L18" s="76"/>
      <c r="M18" s="77"/>
      <c r="N18" s="76"/>
      <c r="O18" s="77"/>
      <c r="P18" s="76"/>
      <c r="Q18" s="77"/>
      <c r="R18" s="76"/>
      <c r="S18" s="77"/>
      <c r="T18" s="76"/>
      <c r="U18" s="77"/>
      <c r="V18" s="76"/>
      <c r="W18" s="77"/>
      <c r="X18" s="76"/>
      <c r="Y18" s="77"/>
      <c r="Z18" s="76"/>
      <c r="AA18" s="77"/>
      <c r="AB18" s="76"/>
      <c r="AC18" s="77"/>
      <c r="AD18" s="76"/>
    </row>
    <row r="19" spans="1:57" x14ac:dyDescent="0.2">
      <c r="D19" s="78">
        <v>0</v>
      </c>
      <c r="E19" s="79"/>
      <c r="F19" s="79">
        <v>0</v>
      </c>
      <c r="G19" s="79"/>
      <c r="H19" s="80">
        <v>0</v>
      </c>
      <c r="I19" s="79"/>
      <c r="J19" s="80">
        <v>0</v>
      </c>
      <c r="K19" s="79"/>
      <c r="L19" s="80">
        <v>0</v>
      </c>
      <c r="M19" s="79"/>
      <c r="N19" s="80">
        <v>0</v>
      </c>
      <c r="O19" s="79"/>
      <c r="P19" s="80">
        <v>0</v>
      </c>
      <c r="Q19" s="79"/>
      <c r="R19" s="80">
        <v>0</v>
      </c>
      <c r="S19" s="79"/>
      <c r="T19" s="80">
        <v>0</v>
      </c>
      <c r="U19" s="79"/>
      <c r="V19" s="80">
        <v>0</v>
      </c>
      <c r="W19" s="79"/>
      <c r="X19" s="80">
        <v>0</v>
      </c>
      <c r="Y19" s="79"/>
      <c r="Z19" s="80">
        <v>0</v>
      </c>
      <c r="AA19" s="79"/>
      <c r="AB19" s="80">
        <v>0</v>
      </c>
      <c r="AC19" s="79"/>
      <c r="AD19" s="81">
        <v>0</v>
      </c>
      <c r="AE19" t="s">
        <v>78</v>
      </c>
      <c r="AF19" t="s">
        <v>70</v>
      </c>
    </row>
    <row r="20" spans="1:57" x14ac:dyDescent="0.2">
      <c r="D20" s="82"/>
      <c r="E20" s="83"/>
      <c r="F20" s="82"/>
      <c r="G20" s="83"/>
      <c r="H20" s="82"/>
      <c r="I20" s="83"/>
      <c r="J20" s="82"/>
      <c r="K20" s="83"/>
      <c r="L20" s="82"/>
      <c r="M20" s="83"/>
      <c r="N20" s="82"/>
      <c r="O20" s="83"/>
      <c r="P20" s="82"/>
      <c r="Q20" s="83"/>
      <c r="R20" s="82"/>
      <c r="S20" s="83"/>
      <c r="T20" s="82"/>
      <c r="U20" s="83"/>
      <c r="V20" s="82"/>
      <c r="W20" s="83"/>
      <c r="X20" s="82"/>
      <c r="Y20" s="83"/>
      <c r="Z20" s="82"/>
      <c r="AA20" s="83"/>
      <c r="AB20" s="82"/>
      <c r="AC20" s="83"/>
      <c r="AD20" s="82"/>
    </row>
    <row r="21" spans="1:57" x14ac:dyDescent="0.2">
      <c r="A21" s="47" t="s">
        <v>8</v>
      </c>
      <c r="B21" s="48"/>
      <c r="C21" s="48"/>
      <c r="D21" s="84">
        <v>35</v>
      </c>
      <c r="E21" s="84"/>
      <c r="F21" s="84">
        <v>40</v>
      </c>
      <c r="G21" s="84"/>
      <c r="H21" s="84">
        <v>45</v>
      </c>
      <c r="I21" s="84"/>
      <c r="J21" s="84">
        <v>50</v>
      </c>
      <c r="K21" s="84"/>
      <c r="L21" s="84">
        <v>55</v>
      </c>
      <c r="M21" s="84"/>
      <c r="N21" s="84">
        <v>60</v>
      </c>
      <c r="O21" s="84"/>
      <c r="P21" s="84">
        <v>65</v>
      </c>
      <c r="Q21" s="84"/>
      <c r="R21" s="84">
        <v>70</v>
      </c>
      <c r="S21" s="84"/>
      <c r="T21" s="84">
        <v>75</v>
      </c>
      <c r="U21" s="84"/>
      <c r="V21" s="84">
        <v>80</v>
      </c>
      <c r="W21" s="84"/>
      <c r="X21" s="84">
        <v>85</v>
      </c>
      <c r="Y21" s="84"/>
      <c r="Z21" s="84">
        <v>90</v>
      </c>
      <c r="AA21" s="84"/>
      <c r="AB21" s="84">
        <v>95</v>
      </c>
      <c r="AC21" s="84"/>
      <c r="AD21" s="84">
        <v>100</v>
      </c>
    </row>
    <row r="22" spans="1:57" x14ac:dyDescent="0.2">
      <c r="A22" s="47"/>
      <c r="B22" s="52"/>
      <c r="C22" s="13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</row>
    <row r="23" spans="1:57" x14ac:dyDescent="0.2">
      <c r="A23" s="50" t="s">
        <v>10</v>
      </c>
      <c r="B23" s="52"/>
      <c r="C23" s="9"/>
      <c r="D23" s="73">
        <v>1</v>
      </c>
      <c r="E23" s="73"/>
      <c r="F23" s="73">
        <v>0.98099999999999998</v>
      </c>
      <c r="G23" s="73"/>
      <c r="H23" s="73">
        <v>0.94410000000000005</v>
      </c>
      <c r="I23" s="73"/>
      <c r="J23" s="73">
        <v>0.90800000000000003</v>
      </c>
      <c r="K23" s="73"/>
      <c r="L23" s="73">
        <v>0.87260000000000004</v>
      </c>
      <c r="M23" s="73"/>
      <c r="N23" s="73">
        <v>0.83789999999999998</v>
      </c>
      <c r="O23" s="73"/>
      <c r="P23" s="73">
        <v>0.80379999999999996</v>
      </c>
      <c r="Q23" s="73"/>
      <c r="R23" s="73">
        <v>0.77049999999999996</v>
      </c>
      <c r="S23" s="73"/>
      <c r="T23" s="73">
        <v>0.73770000000000002</v>
      </c>
      <c r="U23" s="73"/>
      <c r="V23" s="73">
        <v>0.70399999999999996</v>
      </c>
      <c r="W23" s="73"/>
      <c r="X23" s="73">
        <v>0.65900000000000003</v>
      </c>
      <c r="Y23" s="73"/>
      <c r="Z23" s="73">
        <v>0.60109999999999997</v>
      </c>
      <c r="AA23" s="73"/>
      <c r="AB23" s="73">
        <v>0.5302</v>
      </c>
      <c r="AC23" s="73"/>
      <c r="AD23" s="73">
        <v>0.44640000000000002</v>
      </c>
      <c r="AF23" s="6">
        <v>1</v>
      </c>
      <c r="BE23" s="6" t="s">
        <v>6</v>
      </c>
    </row>
    <row r="24" spans="1:57" x14ac:dyDescent="0.2">
      <c r="A24" s="50" t="s">
        <v>44</v>
      </c>
      <c r="B24" s="52"/>
      <c r="C24" s="9"/>
      <c r="D24" s="73">
        <v>1</v>
      </c>
      <c r="E24" s="73"/>
      <c r="F24" s="73">
        <v>0.97870000000000001</v>
      </c>
      <c r="G24" s="73"/>
      <c r="H24" s="73">
        <v>0.94110000000000005</v>
      </c>
      <c r="I24" s="73"/>
      <c r="J24" s="73">
        <v>0.90400000000000003</v>
      </c>
      <c r="K24" s="73"/>
      <c r="L24" s="73">
        <v>0.86729999999999996</v>
      </c>
      <c r="M24" s="73"/>
      <c r="N24" s="73">
        <v>0.83089999999999997</v>
      </c>
      <c r="O24" s="73"/>
      <c r="P24" s="73">
        <v>0.79500000000000004</v>
      </c>
      <c r="Q24" s="73"/>
      <c r="R24" s="73">
        <v>0.75939999999999996</v>
      </c>
      <c r="S24" s="73"/>
      <c r="T24" s="73">
        <v>0.72419999999999995</v>
      </c>
      <c r="U24" s="73"/>
      <c r="V24" s="73">
        <v>0.6875</v>
      </c>
      <c r="W24" s="73"/>
      <c r="X24" s="73">
        <v>0.63739999999999997</v>
      </c>
      <c r="Y24" s="73"/>
      <c r="Z24" s="73">
        <v>0.57230000000000003</v>
      </c>
      <c r="AA24" s="73"/>
      <c r="AB24" s="73">
        <v>0.49199999999999999</v>
      </c>
      <c r="AC24" s="73"/>
      <c r="AD24" s="73">
        <v>0.39650000000000002</v>
      </c>
    </row>
    <row r="25" spans="1:57" x14ac:dyDescent="0.2">
      <c r="A25" s="50" t="s">
        <v>11</v>
      </c>
      <c r="B25" s="52"/>
      <c r="C25" s="9"/>
      <c r="D25" s="73">
        <v>0.97829999999999995</v>
      </c>
      <c r="E25" s="73"/>
      <c r="F25" s="73">
        <v>0.94410000000000005</v>
      </c>
      <c r="G25" s="73"/>
      <c r="H25" s="73">
        <v>0.90839999999999999</v>
      </c>
      <c r="I25" s="73"/>
      <c r="J25" s="73">
        <v>0.87109999999999999</v>
      </c>
      <c r="K25" s="73"/>
      <c r="L25" s="73">
        <v>0.83240000000000003</v>
      </c>
      <c r="M25" s="73"/>
      <c r="N25" s="73">
        <v>0.79239999999999999</v>
      </c>
      <c r="O25" s="73"/>
      <c r="P25" s="73">
        <v>0.751</v>
      </c>
      <c r="Q25" s="73"/>
      <c r="R25" s="73">
        <v>0.70840000000000003</v>
      </c>
      <c r="S25" s="73"/>
      <c r="T25" s="73">
        <v>0.66469999999999996</v>
      </c>
      <c r="U25" s="73"/>
      <c r="V25" s="73">
        <v>0.61480000000000001</v>
      </c>
      <c r="W25" s="73"/>
      <c r="X25" s="73">
        <v>0.55559999999999998</v>
      </c>
      <c r="Y25" s="73"/>
      <c r="Z25" s="73">
        <v>0.4869</v>
      </c>
      <c r="AA25" s="73"/>
      <c r="AB25" s="73">
        <v>0.40899999999999997</v>
      </c>
      <c r="AC25" s="73"/>
      <c r="AD25" s="73">
        <v>0.32190000000000002</v>
      </c>
    </row>
    <row r="26" spans="1:57" x14ac:dyDescent="0.2">
      <c r="A26" s="50" t="s">
        <v>12</v>
      </c>
      <c r="B26" s="52"/>
      <c r="C26" s="9"/>
      <c r="D26" s="73">
        <v>0.9929</v>
      </c>
      <c r="E26" s="73"/>
      <c r="F26" s="73">
        <v>0.95630000000000004</v>
      </c>
      <c r="G26" s="73"/>
      <c r="H26" s="73">
        <v>0.91920000000000002</v>
      </c>
      <c r="I26" s="73"/>
      <c r="J26" s="73">
        <v>0.88139999999999996</v>
      </c>
      <c r="K26" s="73"/>
      <c r="L26" s="73">
        <v>0.84319999999999995</v>
      </c>
      <c r="M26" s="73"/>
      <c r="N26" s="73">
        <v>0.8044</v>
      </c>
      <c r="O26" s="73"/>
      <c r="P26" s="73">
        <v>0.7651</v>
      </c>
      <c r="Q26" s="73"/>
      <c r="R26" s="73">
        <v>0.72540000000000004</v>
      </c>
      <c r="S26" s="73"/>
      <c r="T26" s="73">
        <v>0.68479999999999996</v>
      </c>
      <c r="U26" s="73"/>
      <c r="V26" s="73">
        <v>0.63539999999999996</v>
      </c>
      <c r="W26" s="73"/>
      <c r="X26" s="73">
        <v>0.5746</v>
      </c>
      <c r="Y26" s="73"/>
      <c r="Z26" s="73">
        <v>0.50239999999999996</v>
      </c>
      <c r="AA26" s="73"/>
      <c r="AB26" s="73">
        <v>0.41880000000000001</v>
      </c>
      <c r="AC26" s="73"/>
      <c r="AD26" s="73">
        <v>0.32390000000000002</v>
      </c>
      <c r="AF26" s="6">
        <v>1</v>
      </c>
    </row>
    <row r="27" spans="1:57" x14ac:dyDescent="0.2">
      <c r="A27" s="50" t="s">
        <v>13</v>
      </c>
      <c r="B27" s="52"/>
      <c r="C27" s="9"/>
      <c r="D27" s="73">
        <v>0.98119999999999996</v>
      </c>
      <c r="E27" s="73"/>
      <c r="F27" s="73">
        <v>0.94410000000000005</v>
      </c>
      <c r="G27" s="73"/>
      <c r="H27" s="73">
        <v>0.90690000000000004</v>
      </c>
      <c r="I27" s="73"/>
      <c r="J27" s="73">
        <v>0.86970000000000003</v>
      </c>
      <c r="K27" s="73"/>
      <c r="L27" s="73">
        <v>0.83240000000000003</v>
      </c>
      <c r="M27" s="73"/>
      <c r="N27" s="73">
        <v>0.79510000000000003</v>
      </c>
      <c r="O27" s="73"/>
      <c r="P27" s="73">
        <v>0.75760000000000005</v>
      </c>
      <c r="Q27" s="73"/>
      <c r="R27" s="73">
        <v>0.72019999999999995</v>
      </c>
      <c r="S27" s="73"/>
      <c r="T27" s="73">
        <v>0.68120000000000003</v>
      </c>
      <c r="U27" s="73"/>
      <c r="V27" s="73">
        <v>0.63160000000000005</v>
      </c>
      <c r="W27" s="73"/>
      <c r="X27" s="73">
        <v>0.56979999999999997</v>
      </c>
      <c r="Y27" s="73"/>
      <c r="Z27" s="73">
        <v>0.496</v>
      </c>
      <c r="AA27" s="73"/>
      <c r="AB27" s="73">
        <v>0.41020000000000001</v>
      </c>
      <c r="AC27" s="73"/>
      <c r="AD27" s="73">
        <v>0.31219999999999998</v>
      </c>
      <c r="AF27" s="6">
        <v>1</v>
      </c>
    </row>
    <row r="28" spans="1:57" x14ac:dyDescent="0.2">
      <c r="A28" s="50" t="s">
        <v>15</v>
      </c>
      <c r="B28" s="52"/>
      <c r="C28" s="9"/>
      <c r="D28" s="73">
        <v>1</v>
      </c>
      <c r="E28" s="73"/>
      <c r="F28" s="73">
        <v>0.97670000000000001</v>
      </c>
      <c r="G28" s="73"/>
      <c r="H28" s="73">
        <v>0.9355</v>
      </c>
      <c r="I28" s="73"/>
      <c r="J28" s="73">
        <v>0.89349999999999996</v>
      </c>
      <c r="K28" s="73"/>
      <c r="L28" s="73">
        <v>0.85089999999999999</v>
      </c>
      <c r="M28" s="73"/>
      <c r="N28" s="73">
        <v>0.80759999999999998</v>
      </c>
      <c r="O28" s="73"/>
      <c r="P28" s="73">
        <v>0.76370000000000005</v>
      </c>
      <c r="Q28" s="73"/>
      <c r="R28" s="73">
        <v>0.71930000000000005</v>
      </c>
      <c r="S28" s="73"/>
      <c r="T28" s="73">
        <v>0.67430000000000001</v>
      </c>
      <c r="U28" s="73"/>
      <c r="V28" s="73">
        <v>0.62880000000000003</v>
      </c>
      <c r="W28" s="73"/>
      <c r="X28" s="73">
        <v>0.57620000000000005</v>
      </c>
      <c r="Y28" s="73"/>
      <c r="Z28" s="73">
        <v>0.50670000000000004</v>
      </c>
      <c r="AA28" s="73"/>
      <c r="AB28" s="73">
        <v>0.4204</v>
      </c>
      <c r="AC28" s="73"/>
      <c r="AD28" s="73">
        <v>0.31709999999999999</v>
      </c>
      <c r="AF28" s="6">
        <v>1</v>
      </c>
    </row>
    <row r="29" spans="1:57" x14ac:dyDescent="0.2">
      <c r="A29" s="50" t="s">
        <v>45</v>
      </c>
      <c r="B29" s="52"/>
      <c r="C29" s="9"/>
      <c r="D29" s="73">
        <v>1</v>
      </c>
      <c r="E29" s="74"/>
      <c r="F29" s="73"/>
      <c r="G29" s="74"/>
      <c r="H29" s="73"/>
      <c r="I29" s="74"/>
      <c r="J29" s="73"/>
      <c r="K29" s="74"/>
      <c r="L29" s="73"/>
      <c r="M29" s="74"/>
      <c r="N29" s="73"/>
      <c r="O29" s="74"/>
      <c r="P29" s="73"/>
      <c r="Q29" s="74"/>
      <c r="R29" s="73"/>
      <c r="S29" s="74"/>
      <c r="T29" s="73"/>
      <c r="U29" s="74"/>
      <c r="V29" s="73"/>
      <c r="W29" s="74"/>
      <c r="X29" s="73"/>
      <c r="Y29" s="74"/>
      <c r="Z29" s="73"/>
      <c r="AA29" s="74"/>
      <c r="AB29" s="73"/>
      <c r="AC29" s="74"/>
      <c r="AD29" s="73"/>
    </row>
    <row r="30" spans="1:57" x14ac:dyDescent="0.2">
      <c r="A30" s="51" t="s">
        <v>7</v>
      </c>
      <c r="B30" s="52"/>
      <c r="C30" s="10"/>
      <c r="D30" s="73">
        <v>1</v>
      </c>
      <c r="E30" s="74"/>
      <c r="F30" s="75"/>
      <c r="G30" s="74"/>
      <c r="H30" s="75"/>
      <c r="I30" s="74"/>
      <c r="J30" s="75"/>
      <c r="K30" s="74"/>
      <c r="L30" s="75"/>
      <c r="M30" s="74"/>
      <c r="N30" s="75"/>
      <c r="O30" s="74"/>
      <c r="P30" s="75"/>
      <c r="Q30" s="74"/>
      <c r="R30" s="75"/>
      <c r="S30" s="74"/>
      <c r="T30" s="75"/>
      <c r="U30" s="74"/>
      <c r="V30" s="75"/>
      <c r="W30" s="74"/>
      <c r="X30" s="75"/>
      <c r="Y30" s="74"/>
      <c r="Z30" s="75"/>
      <c r="AA30" s="74"/>
      <c r="AB30" s="75"/>
      <c r="AC30" s="74"/>
      <c r="AD30" s="75"/>
      <c r="AF30" s="6">
        <v>1</v>
      </c>
    </row>
    <row r="31" spans="1:57" x14ac:dyDescent="0.2">
      <c r="A31" s="51"/>
      <c r="B31" s="52"/>
      <c r="C31" s="10"/>
      <c r="D31" s="73"/>
      <c r="E31" s="74"/>
      <c r="F31" s="75"/>
      <c r="G31" s="74"/>
      <c r="H31" s="75"/>
      <c r="I31" s="74"/>
      <c r="J31" s="75"/>
      <c r="K31" s="74"/>
      <c r="L31" s="75"/>
      <c r="M31" s="74"/>
      <c r="N31" s="75"/>
      <c r="O31" s="74"/>
      <c r="P31" s="75"/>
      <c r="Q31" s="74"/>
      <c r="R31" s="75"/>
      <c r="S31" s="74"/>
      <c r="T31" s="75"/>
      <c r="U31" s="74"/>
      <c r="V31" s="75"/>
      <c r="W31" s="74"/>
      <c r="X31" s="75"/>
      <c r="Y31" s="74"/>
      <c r="Z31" s="75"/>
      <c r="AA31" s="74"/>
      <c r="AB31" s="75"/>
      <c r="AC31" s="74"/>
      <c r="AD31" s="75"/>
    </row>
    <row r="32" spans="1:57" x14ac:dyDescent="0.2">
      <c r="A32" s="50" t="s">
        <v>2</v>
      </c>
      <c r="B32" s="52"/>
      <c r="C32" s="9"/>
      <c r="D32" s="73">
        <v>1.0205</v>
      </c>
      <c r="E32" s="73"/>
      <c r="F32" s="73">
        <v>1.0714999999999999</v>
      </c>
      <c r="G32" s="73"/>
      <c r="H32" s="73">
        <v>1.1254999999999999</v>
      </c>
      <c r="I32" s="73"/>
      <c r="J32" s="73">
        <v>1.1826000000000001</v>
      </c>
      <c r="K32" s="73"/>
      <c r="L32" s="73">
        <v>1.2430000000000001</v>
      </c>
      <c r="M32" s="73"/>
      <c r="N32" s="73">
        <v>1.3070999999999999</v>
      </c>
      <c r="O32" s="73"/>
      <c r="P32" s="73">
        <v>1.3751</v>
      </c>
      <c r="Q32" s="73"/>
      <c r="R32" s="73">
        <v>1.4473</v>
      </c>
      <c r="S32" s="73"/>
      <c r="T32" s="73">
        <v>1.5242</v>
      </c>
      <c r="U32" s="73"/>
      <c r="V32" s="73">
        <v>1.6061000000000001</v>
      </c>
      <c r="W32" s="73"/>
      <c r="X32" s="73">
        <v>1.7029000000000001</v>
      </c>
      <c r="Y32" s="73"/>
      <c r="Z32" s="73">
        <v>1.8509</v>
      </c>
      <c r="AA32" s="73"/>
      <c r="AB32" s="73">
        <v>2.0785</v>
      </c>
      <c r="AC32" s="73"/>
      <c r="AD32" s="73">
        <v>2.4405999999999999</v>
      </c>
      <c r="AF32" s="6">
        <v>1</v>
      </c>
    </row>
    <row r="33" spans="1:32" x14ac:dyDescent="0.2">
      <c r="A33" s="50" t="s">
        <v>3</v>
      </c>
      <c r="B33" s="52"/>
      <c r="C33" s="9"/>
      <c r="D33" s="73">
        <v>1.0323</v>
      </c>
      <c r="E33" s="73"/>
      <c r="F33" s="73">
        <v>1.0905</v>
      </c>
      <c r="G33" s="73"/>
      <c r="H33" s="73">
        <v>1.1536999999999999</v>
      </c>
      <c r="I33" s="73"/>
      <c r="J33" s="73">
        <v>1.2225999999999999</v>
      </c>
      <c r="K33" s="73"/>
      <c r="L33" s="73">
        <v>1.2982</v>
      </c>
      <c r="M33" s="73"/>
      <c r="N33" s="73">
        <v>1.3814</v>
      </c>
      <c r="O33" s="73"/>
      <c r="P33" s="73">
        <v>1.4736</v>
      </c>
      <c r="Q33" s="73"/>
      <c r="R33" s="73">
        <v>1.5764</v>
      </c>
      <c r="S33" s="73"/>
      <c r="T33" s="73">
        <v>1.6928000000000001</v>
      </c>
      <c r="U33" s="73"/>
      <c r="V33" s="73">
        <v>1.8499000000000001</v>
      </c>
      <c r="W33" s="73"/>
      <c r="X33" s="73">
        <v>2.0771000000000002</v>
      </c>
      <c r="Y33" s="73"/>
      <c r="Z33" s="73">
        <v>2.4192999999999998</v>
      </c>
      <c r="AA33" s="73"/>
      <c r="AB33" s="73">
        <v>2.9746000000000001</v>
      </c>
      <c r="AC33" s="73"/>
      <c r="AD33" s="73">
        <v>4.0010000000000003</v>
      </c>
      <c r="AF33" s="6">
        <v>1</v>
      </c>
    </row>
    <row r="34" spans="1:32" x14ac:dyDescent="0.2">
      <c r="A34" s="50" t="s">
        <v>4</v>
      </c>
      <c r="B34" s="52"/>
      <c r="C34" s="9"/>
      <c r="D34" s="73">
        <v>1.0367999999999999</v>
      </c>
      <c r="E34" s="73"/>
      <c r="F34" s="73">
        <v>1.1164000000000001</v>
      </c>
      <c r="G34" s="73"/>
      <c r="H34" s="73">
        <v>1.2061999999999999</v>
      </c>
      <c r="I34" s="73"/>
      <c r="J34" s="73">
        <v>1.133</v>
      </c>
      <c r="K34" s="73"/>
      <c r="L34" s="73">
        <v>1.2346999999999999</v>
      </c>
      <c r="M34" s="73"/>
      <c r="N34" s="73">
        <v>1.3533999999999999</v>
      </c>
      <c r="O34" s="73"/>
      <c r="P34" s="73">
        <v>1.4938</v>
      </c>
      <c r="Q34" s="73"/>
      <c r="R34" s="73">
        <v>1.6631</v>
      </c>
      <c r="S34" s="73"/>
      <c r="T34" s="73">
        <v>1.5282</v>
      </c>
      <c r="U34" s="73"/>
      <c r="V34" s="73">
        <v>1.7433000000000001</v>
      </c>
      <c r="W34" s="73"/>
      <c r="X34" s="73">
        <v>2.0244</v>
      </c>
      <c r="Y34" s="73"/>
      <c r="Z34" s="73">
        <v>2.4079000000000002</v>
      </c>
      <c r="AA34" s="73"/>
      <c r="AB34" s="73">
        <v>2.9630999999999998</v>
      </c>
      <c r="AC34" s="73"/>
      <c r="AD34" s="73">
        <v>3.8399000000000001</v>
      </c>
      <c r="AF34" s="6">
        <v>1</v>
      </c>
    </row>
    <row r="35" spans="1:32" x14ac:dyDescent="0.2">
      <c r="A35" s="50" t="s">
        <v>1</v>
      </c>
      <c r="B35" s="52"/>
      <c r="C35" s="9"/>
      <c r="D35" s="73">
        <v>1</v>
      </c>
      <c r="E35" s="73"/>
      <c r="F35" s="73">
        <v>1.0732999999999999</v>
      </c>
      <c r="G35" s="73"/>
      <c r="H35" s="73">
        <v>1.1772</v>
      </c>
      <c r="I35" s="73"/>
      <c r="J35" s="73">
        <v>1.2948999999999999</v>
      </c>
      <c r="K35" s="73"/>
      <c r="L35" s="73">
        <v>1.43</v>
      </c>
      <c r="M35" s="73"/>
      <c r="N35" s="73">
        <v>1.5872999999999999</v>
      </c>
      <c r="O35" s="73"/>
      <c r="P35" s="73">
        <v>1.7735000000000001</v>
      </c>
      <c r="Q35" s="73"/>
      <c r="R35" s="73">
        <v>1.9984999999999999</v>
      </c>
      <c r="S35" s="73"/>
      <c r="T35" s="73">
        <v>1.9717</v>
      </c>
      <c r="U35" s="73"/>
      <c r="V35" s="73">
        <v>2.2786</v>
      </c>
      <c r="W35" s="73"/>
      <c r="X35" s="73">
        <v>2.6842999999999999</v>
      </c>
      <c r="Y35" s="73"/>
      <c r="Z35" s="73">
        <v>3.2477</v>
      </c>
      <c r="AA35" s="73"/>
      <c r="AB35" s="73">
        <v>4.0861000000000001</v>
      </c>
      <c r="AC35" s="73"/>
      <c r="AD35" s="73">
        <v>5.4702000000000002</v>
      </c>
      <c r="AF35" s="6">
        <v>1</v>
      </c>
    </row>
    <row r="36" spans="1:32" x14ac:dyDescent="0.2">
      <c r="A36" s="50" t="s">
        <v>5</v>
      </c>
      <c r="B36" s="52"/>
      <c r="C36" s="9"/>
      <c r="D36" s="73">
        <v>1.0236000000000001</v>
      </c>
      <c r="E36" s="73"/>
      <c r="F36" s="73">
        <v>1.1297999999999999</v>
      </c>
      <c r="G36" s="73"/>
      <c r="H36" s="73">
        <v>1.2495000000000001</v>
      </c>
      <c r="I36" s="73"/>
      <c r="J36" s="73">
        <v>1.2649999999999999</v>
      </c>
      <c r="K36" s="73"/>
      <c r="L36" s="73">
        <v>1.4077</v>
      </c>
      <c r="M36" s="73"/>
      <c r="N36" s="73">
        <v>1.5731999999999999</v>
      </c>
      <c r="O36" s="73"/>
      <c r="P36" s="73">
        <v>1.768</v>
      </c>
      <c r="Q36" s="73"/>
      <c r="R36" s="73">
        <v>2.0005999999999999</v>
      </c>
      <c r="S36" s="73"/>
      <c r="T36" s="73">
        <v>2.0428000000000002</v>
      </c>
      <c r="U36" s="73"/>
      <c r="V36" s="73">
        <v>2.3589000000000002</v>
      </c>
      <c r="W36" s="73"/>
      <c r="X36" s="73">
        <v>2.7698</v>
      </c>
      <c r="Y36" s="73"/>
      <c r="Z36" s="73">
        <v>3.3386999999999998</v>
      </c>
      <c r="AA36" s="73"/>
      <c r="AB36" s="73">
        <v>4.1829999999999998</v>
      </c>
      <c r="AC36" s="73"/>
      <c r="AD36" s="73">
        <v>5.5753000000000004</v>
      </c>
      <c r="AF36" s="6">
        <v>1</v>
      </c>
    </row>
    <row r="37" spans="1:32" x14ac:dyDescent="0.2">
      <c r="A37" s="51" t="s">
        <v>46</v>
      </c>
      <c r="B37" s="53"/>
      <c r="C37" s="10"/>
      <c r="D37" s="86">
        <v>1.0572999999999999</v>
      </c>
      <c r="E37" s="86"/>
      <c r="F37" s="86">
        <v>1.1616</v>
      </c>
      <c r="G37" s="86"/>
      <c r="H37" s="86">
        <v>1.2786999999999999</v>
      </c>
      <c r="I37" s="86"/>
      <c r="J37" s="86">
        <v>1.2224999999999999</v>
      </c>
      <c r="K37" s="86"/>
      <c r="L37" s="86">
        <v>1.3551</v>
      </c>
      <c r="M37" s="86"/>
      <c r="N37" s="86">
        <v>1.5099</v>
      </c>
      <c r="O37" s="86"/>
      <c r="P37" s="86">
        <v>1.694</v>
      </c>
      <c r="Q37" s="86"/>
      <c r="R37" s="86">
        <v>1.9176</v>
      </c>
      <c r="S37" s="86"/>
      <c r="T37" s="86">
        <v>1.673</v>
      </c>
      <c r="U37" s="86"/>
      <c r="V37" s="86">
        <v>1.9458</v>
      </c>
      <c r="W37" s="86"/>
      <c r="X37" s="86">
        <v>2.3109999999999999</v>
      </c>
      <c r="Y37" s="86"/>
      <c r="Z37" s="86">
        <v>2.8273000000000001</v>
      </c>
      <c r="AA37" s="86"/>
      <c r="AB37" s="86">
        <v>3.6160999999999999</v>
      </c>
      <c r="AC37" s="86"/>
      <c r="AD37" s="86">
        <v>4.9753999999999996</v>
      </c>
    </row>
    <row r="38" spans="1:32" x14ac:dyDescent="0.2">
      <c r="J38" s="6" t="s">
        <v>6</v>
      </c>
      <c r="L38" s="6" t="s">
        <v>6</v>
      </c>
    </row>
    <row r="39" spans="1:32" x14ac:dyDescent="0.2">
      <c r="D39" s="72">
        <v>0</v>
      </c>
      <c r="E39" s="69"/>
      <c r="F39" s="70">
        <v>0</v>
      </c>
      <c r="G39" s="69"/>
      <c r="H39" s="70">
        <v>0</v>
      </c>
      <c r="I39" s="69"/>
      <c r="J39" s="70">
        <v>0</v>
      </c>
      <c r="K39" s="69"/>
      <c r="L39" s="70">
        <v>0</v>
      </c>
      <c r="M39" s="69"/>
      <c r="N39" s="70">
        <v>0</v>
      </c>
      <c r="O39" s="69"/>
      <c r="P39" s="70">
        <v>0</v>
      </c>
      <c r="Q39" s="69"/>
      <c r="R39" s="70">
        <v>0</v>
      </c>
      <c r="S39" s="69"/>
      <c r="T39" s="70">
        <v>0</v>
      </c>
      <c r="U39" s="69"/>
      <c r="V39" s="70">
        <v>0</v>
      </c>
      <c r="W39" s="69"/>
      <c r="X39" s="70">
        <v>0</v>
      </c>
      <c r="Y39" s="69"/>
      <c r="Z39" s="70">
        <v>0</v>
      </c>
      <c r="AA39" s="69"/>
      <c r="AB39" s="70">
        <v>0</v>
      </c>
      <c r="AC39" s="69"/>
      <c r="AD39" s="71">
        <v>0</v>
      </c>
      <c r="AE39" s="4" t="s">
        <v>78</v>
      </c>
      <c r="AF39"/>
    </row>
  </sheetData>
  <sheetProtection algorithmName="SHA-512" hashValue="beZQemDiY/VcxRfTtHvh1aBG0JfNjg1pVCbRH7DfhlhYsgq8WWGL+jb5LR4XFC0v3sFQbrPz74ZJjlzUjH5iwg==" saltValue="EfHgByJiolciaP66QFZ2Tg==" spinCount="100000" sheet="1" scenarios="1" selectLockedCells="1" selectUnlockedCells="1"/>
  <phoneticPr fontId="3"/>
  <pageMargins left="0.75" right="0.75" top="1" bottom="1" header="0.5" footer="0.5"/>
  <pageSetup paperSize="9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237"/>
  <sheetViews>
    <sheetView topLeftCell="A138" zoomScaleNormal="100" workbookViewId="0">
      <selection activeCell="F155" sqref="F155"/>
    </sheetView>
  </sheetViews>
  <sheetFormatPr baseColWidth="10" defaultColWidth="11.5" defaultRowHeight="13" x14ac:dyDescent="0.2"/>
  <cols>
    <col min="1" max="1" width="10.83203125" bestFit="1" customWidth="1"/>
    <col min="2" max="2" width="7.83203125" bestFit="1" customWidth="1"/>
    <col min="3" max="3" width="5.33203125" bestFit="1" customWidth="1"/>
    <col min="4" max="4" width="8.83203125" bestFit="1" customWidth="1"/>
    <col min="5" max="5" width="3.1640625" style="4" bestFit="1" customWidth="1"/>
    <col min="6" max="6" width="9.83203125" bestFit="1" customWidth="1"/>
    <col min="7" max="7" width="5.33203125" style="4" bestFit="1" customWidth="1"/>
    <col min="8" max="8" width="7.83203125" bestFit="1" customWidth="1"/>
    <col min="9" max="9" width="3.1640625" style="4" bestFit="1" customWidth="1"/>
    <col min="10" max="10" width="7.83203125" bestFit="1" customWidth="1"/>
    <col min="11" max="11" width="3.1640625" style="4" bestFit="1" customWidth="1"/>
    <col min="12" max="12" width="8.83203125" bestFit="1" customWidth="1"/>
    <col min="13" max="13" width="3.1640625" style="4" bestFit="1" customWidth="1"/>
    <col min="14" max="14" width="8.83203125" bestFit="1" customWidth="1"/>
    <col min="15" max="15" width="3.1640625" style="4" bestFit="1" customWidth="1"/>
    <col min="16" max="16" width="7.83203125" bestFit="1" customWidth="1"/>
    <col min="17" max="17" width="3.1640625" style="4" bestFit="1" customWidth="1"/>
    <col min="18" max="18" width="8.83203125" bestFit="1" customWidth="1"/>
    <col min="19" max="19" width="3.1640625" style="4" bestFit="1" customWidth="1"/>
    <col min="20" max="20" width="8.83203125" bestFit="1" customWidth="1"/>
    <col min="21" max="21" width="3.1640625" style="4" bestFit="1" customWidth="1"/>
    <col min="22" max="22" width="7.83203125" bestFit="1" customWidth="1"/>
    <col min="23" max="23" width="3.1640625" style="4" bestFit="1" customWidth="1"/>
    <col min="24" max="24" width="7.83203125" bestFit="1" customWidth="1"/>
    <col min="25" max="25" width="3.1640625" style="4" bestFit="1" customWidth="1"/>
    <col min="26" max="26" width="7.83203125" bestFit="1" customWidth="1"/>
    <col min="27" max="27" width="3.1640625" style="4" bestFit="1" customWidth="1"/>
    <col min="28" max="28" width="7.83203125" bestFit="1" customWidth="1"/>
    <col min="29" max="29" width="3.1640625" style="4" bestFit="1" customWidth="1"/>
    <col min="30" max="30" width="7.83203125" bestFit="1" customWidth="1"/>
    <col min="31" max="31" width="2.1640625" bestFit="1" customWidth="1"/>
    <col min="32" max="32" width="2.33203125" bestFit="1" customWidth="1"/>
    <col min="33" max="33" width="18.1640625" bestFit="1" customWidth="1"/>
    <col min="34" max="34" width="7.33203125" bestFit="1" customWidth="1"/>
    <col min="35" max="35" width="3.1640625" bestFit="1" customWidth="1"/>
    <col min="36" max="36" width="3.1640625" customWidth="1"/>
    <col min="37" max="37" width="3.1640625" bestFit="1" customWidth="1"/>
    <col min="38" max="38" width="3.1640625" customWidth="1"/>
    <col min="39" max="39" width="3.1640625" bestFit="1" customWidth="1"/>
    <col min="40" max="40" width="3.1640625" customWidth="1"/>
    <col min="41" max="41" width="3.1640625" bestFit="1" customWidth="1"/>
    <col min="42" max="42" width="3.1640625" customWidth="1"/>
    <col min="43" max="43" width="3.1640625" bestFit="1" customWidth="1"/>
    <col min="44" max="44" width="3.1640625" customWidth="1"/>
    <col min="45" max="45" width="3.1640625" bestFit="1" customWidth="1"/>
    <col min="46" max="46" width="3.1640625" customWidth="1"/>
    <col min="47" max="47" width="3.1640625" bestFit="1" customWidth="1"/>
    <col min="48" max="48" width="3.1640625" customWidth="1"/>
    <col min="49" max="49" width="3.1640625" bestFit="1" customWidth="1"/>
    <col min="50" max="50" width="3.1640625" customWidth="1"/>
    <col min="51" max="51" width="3.1640625" bestFit="1" customWidth="1"/>
    <col min="52" max="52" width="3.1640625" customWidth="1"/>
    <col min="53" max="53" width="3.1640625" bestFit="1" customWidth="1"/>
    <col min="54" max="54" width="3.1640625" customWidth="1"/>
    <col min="55" max="55" width="3.1640625" bestFit="1" customWidth="1"/>
    <col min="56" max="56" width="3.1640625" customWidth="1"/>
    <col min="57" max="57" width="3.1640625" bestFit="1" customWidth="1"/>
    <col min="58" max="58" width="3.1640625" customWidth="1"/>
    <col min="59" max="59" width="3.1640625" bestFit="1" customWidth="1"/>
    <col min="60" max="60" width="3.1640625" customWidth="1"/>
    <col min="61" max="61" width="4.1640625" bestFit="1" customWidth="1"/>
  </cols>
  <sheetData>
    <row r="1" spans="1:33" x14ac:dyDescent="0.2">
      <c r="A1" s="4" t="str">
        <f>mannenploeg!A1</f>
        <v>MANNEN</v>
      </c>
      <c r="D1" s="4">
        <f>mannenploeg!D1</f>
        <v>35</v>
      </c>
      <c r="E1"/>
      <c r="F1" s="4">
        <f>mannenploeg!F1</f>
        <v>40</v>
      </c>
      <c r="G1"/>
      <c r="H1" s="4">
        <f>mannenploeg!H1</f>
        <v>45</v>
      </c>
      <c r="I1"/>
      <c r="J1" s="4">
        <f>mannenploeg!J1</f>
        <v>50</v>
      </c>
      <c r="K1"/>
      <c r="L1" s="4">
        <f>mannenploeg!L1</f>
        <v>55</v>
      </c>
      <c r="M1"/>
      <c r="N1" s="4">
        <f>mannenploeg!N1</f>
        <v>60</v>
      </c>
      <c r="O1"/>
      <c r="P1" s="4">
        <f>mannenploeg!P1</f>
        <v>65</v>
      </c>
      <c r="Q1"/>
      <c r="R1" s="4">
        <f>mannenploeg!R1</f>
        <v>70</v>
      </c>
      <c r="S1"/>
      <c r="T1" s="4">
        <f>mannenploeg!T1</f>
        <v>75</v>
      </c>
      <c r="U1"/>
      <c r="V1" s="4">
        <f>mannenploeg!V1</f>
        <v>80</v>
      </c>
      <c r="W1"/>
      <c r="X1" s="4">
        <f>mannenploeg!X1</f>
        <v>85</v>
      </c>
      <c r="Y1"/>
      <c r="Z1" s="4">
        <f>mannenploeg!Z1</f>
        <v>90</v>
      </c>
      <c r="AA1"/>
      <c r="AB1" s="4">
        <f>mannenploeg!AB1</f>
        <v>95</v>
      </c>
      <c r="AC1"/>
      <c r="AD1" s="4">
        <f>mannenploeg!AD1</f>
        <v>100</v>
      </c>
      <c r="AG1" t="s">
        <v>51</v>
      </c>
    </row>
    <row r="2" spans="1:33" x14ac:dyDescent="0.2">
      <c r="A2" s="4" t="s">
        <v>47</v>
      </c>
      <c r="D2" s="4" t="str">
        <f>mannenploeg!D2</f>
        <v>sec</v>
      </c>
      <c r="E2"/>
      <c r="F2" s="4" t="str">
        <f>mannenploeg!F2</f>
        <v>sec</v>
      </c>
      <c r="G2"/>
      <c r="H2" s="4" t="str">
        <f>mannenploeg!H2</f>
        <v>sec</v>
      </c>
      <c r="I2"/>
      <c r="J2" s="4" t="str">
        <f>mannenploeg!J2</f>
        <v>sec</v>
      </c>
      <c r="K2"/>
      <c r="L2" s="4" t="str">
        <f>mannenploeg!L2</f>
        <v>sec</v>
      </c>
      <c r="M2"/>
      <c r="N2" s="4" t="str">
        <f>mannenploeg!N2</f>
        <v>sec</v>
      </c>
      <c r="O2"/>
      <c r="P2" s="4" t="str">
        <f>mannenploeg!P2</f>
        <v>sec</v>
      </c>
      <c r="Q2"/>
      <c r="R2" s="4" t="str">
        <f>mannenploeg!R2</f>
        <v>sec</v>
      </c>
      <c r="S2"/>
      <c r="T2" s="4" t="str">
        <f>mannenploeg!T2</f>
        <v>sec</v>
      </c>
      <c r="U2"/>
      <c r="V2" s="4" t="str">
        <f>mannenploeg!V2</f>
        <v>sec</v>
      </c>
      <c r="W2"/>
      <c r="X2" s="4" t="str">
        <f>mannenploeg!X2</f>
        <v>sec</v>
      </c>
      <c r="Y2"/>
      <c r="Z2" s="4" t="str">
        <f>mannenploeg!Z2</f>
        <v>sec</v>
      </c>
      <c r="AA2"/>
      <c r="AB2" s="4" t="str">
        <f>mannenploeg!AB2</f>
        <v>sec</v>
      </c>
      <c r="AC2"/>
      <c r="AD2" s="4" t="str">
        <f>mannenploeg!AD2</f>
        <v>sec</v>
      </c>
    </row>
    <row r="3" spans="1:33" x14ac:dyDescent="0.2">
      <c r="A3" s="4" t="str">
        <f>mannenploeg!A3</f>
        <v>100m</v>
      </c>
      <c r="B3" s="1">
        <f>MAX(D3:AD3)</f>
        <v>11.5</v>
      </c>
      <c r="D3" s="3">
        <f>CEILING((mannenploeg!D3+60*mannenploeg!C3)*Gradings!D3,0.01)</f>
        <v>11.5</v>
      </c>
      <c r="E3"/>
      <c r="F3" s="3">
        <f>CEILING((mannenploeg!F3+60*mannenploeg!E3)*Gradings!F3,0.01)</f>
        <v>0</v>
      </c>
      <c r="G3"/>
      <c r="H3" s="3">
        <f>CEILING((mannenploeg!H3+60*mannenploeg!G3)*Gradings!H3,0.01)</f>
        <v>0</v>
      </c>
      <c r="I3"/>
      <c r="J3" s="3">
        <f>CEILING((mannenploeg!J3+60*mannenploeg!I3)*Gradings!J3,0.01)</f>
        <v>0</v>
      </c>
      <c r="K3"/>
      <c r="L3" s="3">
        <f>CEILING((mannenploeg!L3+60*mannenploeg!K3)*Gradings!L3,0.01)</f>
        <v>0</v>
      </c>
      <c r="M3"/>
      <c r="N3" s="3">
        <f>CEILING((mannenploeg!N3+60*mannenploeg!M3)*Gradings!N3,0.01)</f>
        <v>0</v>
      </c>
      <c r="O3"/>
      <c r="P3" s="3">
        <f>CEILING((mannenploeg!P3+60*mannenploeg!O3)*Gradings!P3,0.01)</f>
        <v>0</v>
      </c>
      <c r="Q3"/>
      <c r="R3" s="3">
        <f>CEILING((mannenploeg!R3+60*mannenploeg!Q3)*Gradings!R3,0.01)</f>
        <v>0</v>
      </c>
      <c r="S3"/>
      <c r="T3" s="3">
        <f>CEILING((mannenploeg!T3+60*mannenploeg!S3)*Gradings!T3,0.01)</f>
        <v>0</v>
      </c>
      <c r="U3"/>
      <c r="V3" s="3">
        <f>CEILING((mannenploeg!V3+60*mannenploeg!U3)*Gradings!V3,0.01)</f>
        <v>0</v>
      </c>
      <c r="W3"/>
      <c r="X3" s="3">
        <f>CEILING((mannenploeg!X3+60*mannenploeg!W3)*Gradings!X3,0.01)</f>
        <v>0</v>
      </c>
      <c r="Y3"/>
      <c r="Z3" s="3">
        <f>CEILING((mannenploeg!Z3+60*mannenploeg!Y3)*Gradings!Z3,0.01)</f>
        <v>0</v>
      </c>
      <c r="AA3"/>
      <c r="AB3" s="3">
        <f>CEILING((mannenploeg!AB3+60*mannenploeg!AA3)*Gradings!AB3,0.01)</f>
        <v>0</v>
      </c>
      <c r="AC3"/>
      <c r="AD3" s="3">
        <f>CEILING((mannenploeg!AD3+60*mannenploeg!AC3)*Gradings!AD3,0.01)</f>
        <v>0</v>
      </c>
      <c r="AG3" t="s">
        <v>19</v>
      </c>
    </row>
    <row r="4" spans="1:33" x14ac:dyDescent="0.2">
      <c r="A4" s="4" t="str">
        <f>mannenploeg!A4</f>
        <v>200m</v>
      </c>
      <c r="B4" s="1">
        <f t="shared" ref="B4:B37" si="0">MAX(D4:AD4)</f>
        <v>23.3</v>
      </c>
      <c r="D4" s="3">
        <f>CEILING((mannenploeg!D4+60*mannenploeg!C4)*Gradings!D4,0.01)</f>
        <v>0</v>
      </c>
      <c r="E4"/>
      <c r="F4" s="3">
        <f>CEILING((mannenploeg!F4+60*mannenploeg!E4)*Gradings!F4,0.01)</f>
        <v>0</v>
      </c>
      <c r="G4"/>
      <c r="H4" s="3">
        <f>CEILING((mannenploeg!H4+60*mannenploeg!G4)*Gradings!H4,0.01)</f>
        <v>0</v>
      </c>
      <c r="I4"/>
      <c r="J4" s="3">
        <f>CEILING((mannenploeg!J4+60*mannenploeg!I4)*Gradings!J4,0.01)</f>
        <v>0</v>
      </c>
      <c r="K4"/>
      <c r="L4" s="3">
        <f>CEILING((mannenploeg!L4+60*mannenploeg!K4)*Gradings!L4,0.01)</f>
        <v>0</v>
      </c>
      <c r="M4"/>
      <c r="N4" s="3">
        <f>CEILING((mannenploeg!N4+60*mannenploeg!M4)*Gradings!N4,0.01)</f>
        <v>0</v>
      </c>
      <c r="O4"/>
      <c r="P4" s="3">
        <f>CEILING((mannenploeg!P4+60*mannenploeg!O4)*Gradings!P4,0.01)</f>
        <v>0</v>
      </c>
      <c r="Q4"/>
      <c r="R4" s="3">
        <f>CEILING((mannenploeg!R4+60*mannenploeg!Q4)*Gradings!R4,0.01)</f>
        <v>23.3</v>
      </c>
      <c r="S4"/>
      <c r="T4" s="3">
        <f>CEILING((mannenploeg!T4+60*mannenploeg!S4)*Gradings!T4,0.01)</f>
        <v>0</v>
      </c>
      <c r="U4"/>
      <c r="V4" s="3">
        <f>CEILING((mannenploeg!V4+60*mannenploeg!U4)*Gradings!V4,0.01)</f>
        <v>0</v>
      </c>
      <c r="W4"/>
      <c r="X4" s="3">
        <f>CEILING((mannenploeg!X4+60*mannenploeg!W4)*Gradings!X4,0.01)</f>
        <v>0</v>
      </c>
      <c r="Y4"/>
      <c r="Z4" s="3">
        <f>CEILING((mannenploeg!Z4+60*mannenploeg!Y4)*Gradings!Z4,0.01)</f>
        <v>0</v>
      </c>
      <c r="AA4"/>
      <c r="AB4" s="3">
        <f>CEILING((mannenploeg!AB4+60*mannenploeg!AA4)*Gradings!AB4,0.01)</f>
        <v>0</v>
      </c>
      <c r="AC4"/>
      <c r="AD4" s="3">
        <f>CEILING((mannenploeg!AD4+60*mannenploeg!AC4)*Gradings!AD4,0.01)</f>
        <v>0</v>
      </c>
      <c r="AG4" t="s">
        <v>23</v>
      </c>
    </row>
    <row r="5" spans="1:33" x14ac:dyDescent="0.2">
      <c r="A5" s="4" t="str">
        <f>mannenploeg!A5</f>
        <v>400m</v>
      </c>
      <c r="B5" s="1">
        <f t="shared" si="0"/>
        <v>54.39</v>
      </c>
      <c r="D5" s="3">
        <f>CEILING((mannenploeg!D5+60*mannenploeg!C5)*Gradings!D5,0.01)</f>
        <v>0</v>
      </c>
      <c r="E5"/>
      <c r="F5" s="3">
        <f>CEILING((mannenploeg!F5+60*mannenploeg!E5)*Gradings!F5,0.01)</f>
        <v>0</v>
      </c>
      <c r="G5"/>
      <c r="H5" s="3">
        <f>CEILING((mannenploeg!H5+60*mannenploeg!G5)*Gradings!H5,0.01)</f>
        <v>0</v>
      </c>
      <c r="I5"/>
      <c r="J5" s="3">
        <f>CEILING((mannenploeg!J5+60*mannenploeg!I5)*Gradings!J5,0.01)</f>
        <v>0</v>
      </c>
      <c r="K5"/>
      <c r="L5" s="3">
        <f>CEILING((mannenploeg!L5+60*mannenploeg!K5)*Gradings!L5,0.01)</f>
        <v>0</v>
      </c>
      <c r="M5"/>
      <c r="N5" s="3">
        <f>CEILING((mannenploeg!N5+60*mannenploeg!M5)*Gradings!N5,0.01)</f>
        <v>0</v>
      </c>
      <c r="O5"/>
      <c r="P5" s="3">
        <f>CEILING((mannenploeg!P5+60*mannenploeg!O5)*Gradings!P5,0.01)</f>
        <v>0</v>
      </c>
      <c r="Q5"/>
      <c r="R5" s="3">
        <f>CEILING((mannenploeg!R5+60*mannenploeg!Q5)*Gradings!R5,0.01)</f>
        <v>54.39</v>
      </c>
      <c r="S5"/>
      <c r="T5" s="3">
        <f>CEILING((mannenploeg!T5+60*mannenploeg!S5)*Gradings!T5,0.01)</f>
        <v>0</v>
      </c>
      <c r="U5"/>
      <c r="V5" s="3">
        <f>CEILING((mannenploeg!V5+60*mannenploeg!U5)*Gradings!V5,0.01)</f>
        <v>0</v>
      </c>
      <c r="W5"/>
      <c r="X5" s="3">
        <f>CEILING((mannenploeg!X5+60*mannenploeg!W5)*Gradings!X5,0.01)</f>
        <v>0</v>
      </c>
      <c r="Y5"/>
      <c r="Z5" s="3">
        <f>CEILING((mannenploeg!Z5+60*mannenploeg!Y5)*Gradings!Z5,0.01)</f>
        <v>0</v>
      </c>
      <c r="AA5"/>
      <c r="AB5" s="3">
        <f>CEILING((mannenploeg!AB5+60*mannenploeg!AA5)*Gradings!AB5,0.01)</f>
        <v>0</v>
      </c>
      <c r="AC5"/>
      <c r="AD5" s="3">
        <f>CEILING((mannenploeg!AD5+60*mannenploeg!AC5)*Gradings!AD5,0.01)</f>
        <v>0</v>
      </c>
      <c r="AG5" t="s">
        <v>20</v>
      </c>
    </row>
    <row r="6" spans="1:33" x14ac:dyDescent="0.2">
      <c r="A6" s="4" t="str">
        <f>mannenploeg!A6</f>
        <v>800m</v>
      </c>
      <c r="B6" s="1">
        <f t="shared" si="0"/>
        <v>112.35000000000001</v>
      </c>
      <c r="D6" s="3">
        <f>CEILING((mannenploeg!D6+60*mannenploeg!C6)*Gradings!D6,0.01)</f>
        <v>0</v>
      </c>
      <c r="E6"/>
      <c r="F6" s="3">
        <f>CEILING((mannenploeg!F6+60*mannenploeg!E6)*Gradings!F6,0.01)</f>
        <v>0</v>
      </c>
      <c r="G6"/>
      <c r="H6" s="3">
        <f>CEILING((mannenploeg!H6+60*mannenploeg!G6)*Gradings!H6,0.01)</f>
        <v>0</v>
      </c>
      <c r="I6"/>
      <c r="J6" s="3">
        <f>CEILING((mannenploeg!J6+60*mannenploeg!I6)*Gradings!J6,0.01)</f>
        <v>0</v>
      </c>
      <c r="K6"/>
      <c r="L6" s="3">
        <f>CEILING((mannenploeg!L6+60*mannenploeg!K6)*Gradings!L6,0.01)</f>
        <v>0</v>
      </c>
      <c r="M6"/>
      <c r="N6" s="3">
        <f>CEILING((mannenploeg!N6+60*mannenploeg!M6)*Gradings!N6,0.01)</f>
        <v>0</v>
      </c>
      <c r="O6"/>
      <c r="P6" s="3">
        <f>CEILING((mannenploeg!P6+60*mannenploeg!O6)*Gradings!P6,0.01)</f>
        <v>0</v>
      </c>
      <c r="Q6"/>
      <c r="R6" s="3">
        <f>CEILING((mannenploeg!R6+60*mannenploeg!Q6)*Gradings!R6,0.01)</f>
        <v>112.35000000000001</v>
      </c>
      <c r="S6"/>
      <c r="T6" s="3">
        <f>CEILING((mannenploeg!T6+60*mannenploeg!S6)*Gradings!T6,0.01)</f>
        <v>0</v>
      </c>
      <c r="U6"/>
      <c r="V6" s="3">
        <f>CEILING((mannenploeg!V6+60*mannenploeg!U6)*Gradings!V6,0.01)</f>
        <v>0</v>
      </c>
      <c r="W6"/>
      <c r="X6" s="3">
        <f>CEILING((mannenploeg!X6+60*mannenploeg!W6)*Gradings!X6,0.01)</f>
        <v>0</v>
      </c>
      <c r="Y6"/>
      <c r="Z6" s="3">
        <f>CEILING((mannenploeg!Z6+60*mannenploeg!Y6)*Gradings!Z6,0.01)</f>
        <v>0</v>
      </c>
      <c r="AA6"/>
      <c r="AB6" s="3">
        <f>CEILING((mannenploeg!AB6+60*mannenploeg!AA6)*Gradings!AB6,0.01)</f>
        <v>0</v>
      </c>
      <c r="AC6"/>
      <c r="AD6" s="3">
        <f>CEILING((mannenploeg!AD6+60*mannenploeg!AC6)*Gradings!AD6,0.01)</f>
        <v>0</v>
      </c>
    </row>
    <row r="7" spans="1:33" x14ac:dyDescent="0.2">
      <c r="A7" s="4" t="str">
        <f>mannenploeg!A7</f>
        <v>1500m</v>
      </c>
      <c r="B7" s="1">
        <f t="shared" si="0"/>
        <v>215.94</v>
      </c>
      <c r="D7" s="3">
        <f>CEILING((mannenploeg!D7+60*mannenploeg!C7)*Gradings!D7,0.01)</f>
        <v>0</v>
      </c>
      <c r="E7"/>
      <c r="F7" s="3">
        <f>CEILING((mannenploeg!F7+60*mannenploeg!E7)*Gradings!F7,0.01)</f>
        <v>0</v>
      </c>
      <c r="G7"/>
      <c r="H7" s="3">
        <f>CEILING((mannenploeg!H7+60*mannenploeg!G7)*Gradings!H7,0.01)</f>
        <v>0</v>
      </c>
      <c r="I7"/>
      <c r="J7" s="3">
        <f>CEILING((mannenploeg!J7+60*mannenploeg!I7)*Gradings!J7,0.01)</f>
        <v>0</v>
      </c>
      <c r="K7"/>
      <c r="L7" s="3">
        <f>CEILING((mannenploeg!L7+60*mannenploeg!K7)*Gradings!L7,0.01)</f>
        <v>0</v>
      </c>
      <c r="M7"/>
      <c r="N7" s="3">
        <f>CEILING((mannenploeg!N7+60*mannenploeg!M7)*Gradings!N7,0.01)</f>
        <v>0</v>
      </c>
      <c r="O7"/>
      <c r="P7" s="3">
        <f>CEILING((mannenploeg!P7+60*mannenploeg!O7)*Gradings!P7,0.01)</f>
        <v>0</v>
      </c>
      <c r="Q7"/>
      <c r="R7" s="3">
        <f>CEILING((mannenploeg!R7+60*mannenploeg!Q7)*Gradings!R7,0.01)</f>
        <v>215.94</v>
      </c>
      <c r="S7"/>
      <c r="T7" s="3">
        <f>CEILING((mannenploeg!T7+60*mannenploeg!S7)*Gradings!T7,0.01)</f>
        <v>0</v>
      </c>
      <c r="U7"/>
      <c r="V7" s="3">
        <f>CEILING((mannenploeg!V7+60*mannenploeg!U7)*Gradings!V7,0.01)</f>
        <v>0</v>
      </c>
      <c r="W7"/>
      <c r="X7" s="3">
        <f>CEILING((mannenploeg!X7+60*mannenploeg!W7)*Gradings!X7,0.01)</f>
        <v>0</v>
      </c>
      <c r="Y7"/>
      <c r="Z7" s="3">
        <f>CEILING((mannenploeg!Z7+60*mannenploeg!Y7)*Gradings!Z7,0.01)</f>
        <v>0</v>
      </c>
      <c r="AA7"/>
      <c r="AB7" s="3">
        <f>CEILING((mannenploeg!AB7+60*mannenploeg!AA7)*Gradings!AB7,0.01)</f>
        <v>0</v>
      </c>
      <c r="AC7"/>
      <c r="AD7" s="3">
        <f>CEILING((mannenploeg!AD7+60*mannenploeg!AC7)*Gradings!AD7,0.01)</f>
        <v>0</v>
      </c>
      <c r="AG7" t="s">
        <v>49</v>
      </c>
    </row>
    <row r="8" spans="1:33" x14ac:dyDescent="0.2">
      <c r="A8" s="4" t="str">
        <f>mannenploeg!A8</f>
        <v>5000m</v>
      </c>
      <c r="B8" s="1">
        <f t="shared" si="0"/>
        <v>732.1</v>
      </c>
      <c r="D8" s="3">
        <f>CEILING((mannenploeg!D8+60*mannenploeg!C8)*Gradings!D8,0.01)</f>
        <v>0</v>
      </c>
      <c r="E8"/>
      <c r="F8" s="3">
        <f>CEILING((mannenploeg!F8+60*mannenploeg!E8)*Gradings!F8,0.01)</f>
        <v>0</v>
      </c>
      <c r="G8"/>
      <c r="H8" s="3">
        <f>CEILING((mannenploeg!H8+60*mannenploeg!G8)*Gradings!H8,0.01)</f>
        <v>0</v>
      </c>
      <c r="I8"/>
      <c r="J8" s="3">
        <f>CEILING((mannenploeg!J8+60*mannenploeg!I8)*Gradings!J8,0.01)</f>
        <v>0</v>
      </c>
      <c r="K8"/>
      <c r="L8" s="3">
        <f>CEILING((mannenploeg!L8+60*mannenploeg!K8)*Gradings!L8,0.01)</f>
        <v>0</v>
      </c>
      <c r="M8"/>
      <c r="N8" s="3">
        <f>CEILING((mannenploeg!N8+60*mannenploeg!M8)*Gradings!N8,0.01)</f>
        <v>0</v>
      </c>
      <c r="O8"/>
      <c r="P8" s="3">
        <f>CEILING((mannenploeg!P8+60*mannenploeg!O8)*Gradings!P8,0.01)</f>
        <v>0</v>
      </c>
      <c r="Q8"/>
      <c r="R8" s="3">
        <f>CEILING((mannenploeg!R8+60*mannenploeg!Q8)*Gradings!R8,0.01)</f>
        <v>732.1</v>
      </c>
      <c r="S8"/>
      <c r="T8" s="3">
        <f>CEILING((mannenploeg!T8+60*mannenploeg!S8)*Gradings!T8,0.01)</f>
        <v>0</v>
      </c>
      <c r="U8"/>
      <c r="V8" s="3">
        <f>CEILING((mannenploeg!V8+60*mannenploeg!U8)*Gradings!V8,0.01)</f>
        <v>0</v>
      </c>
      <c r="W8"/>
      <c r="X8" s="3">
        <f>CEILING((mannenploeg!X8+60*mannenploeg!W8)*Gradings!X8,0.01)</f>
        <v>0</v>
      </c>
      <c r="Y8"/>
      <c r="Z8" s="3">
        <f>CEILING((mannenploeg!Z8+60*mannenploeg!Y8)*Gradings!Z8,0.01)</f>
        <v>0</v>
      </c>
      <c r="AA8"/>
      <c r="AB8" s="3">
        <f>CEILING((mannenploeg!AB8+60*mannenploeg!AA8)*Gradings!AB8,0.01)</f>
        <v>0</v>
      </c>
      <c r="AC8"/>
      <c r="AD8" s="3">
        <f>CEILING((mannenploeg!AD8+60*mannenploeg!AC8)*Gradings!AD8,0.01)</f>
        <v>0</v>
      </c>
      <c r="AG8" t="s">
        <v>50</v>
      </c>
    </row>
    <row r="9" spans="1:33" x14ac:dyDescent="0.2">
      <c r="A9" s="4" t="str">
        <f>mannenploeg!A9</f>
        <v>4x100</v>
      </c>
      <c r="B9" s="1">
        <f t="shared" si="0"/>
        <v>46</v>
      </c>
      <c r="D9" s="3">
        <f>CEILING((mannenploeg!D9+60*mannenploeg!C9)*Gradings!D9,0.01)</f>
        <v>46</v>
      </c>
      <c r="E9"/>
      <c r="F9" s="3">
        <f>CEILING((mannenploeg!F9+60*mannenploeg!E9)*Gradings!F9,0.01)</f>
        <v>0</v>
      </c>
      <c r="G9"/>
      <c r="H9" s="3">
        <f>CEILING((mannenploeg!H9+60*mannenploeg!G9)*Gradings!H9,0.01)</f>
        <v>0</v>
      </c>
      <c r="I9"/>
      <c r="J9" s="3">
        <f>CEILING((mannenploeg!J9+60*mannenploeg!I9)*Gradings!J9,0.01)</f>
        <v>0</v>
      </c>
      <c r="K9"/>
      <c r="L9" s="3">
        <f>CEILING((mannenploeg!L9+60*mannenploeg!K9)*Gradings!L9,0.01)</f>
        <v>0</v>
      </c>
      <c r="M9"/>
      <c r="N9" s="3">
        <f>CEILING((mannenploeg!N9+60*mannenploeg!M9)*Gradings!N9,0.01)</f>
        <v>0</v>
      </c>
      <c r="O9"/>
      <c r="P9" s="3">
        <f>CEILING((mannenploeg!P9+60*mannenploeg!O9)*Gradings!P9,0.01)</f>
        <v>0</v>
      </c>
      <c r="Q9"/>
      <c r="R9" s="3">
        <f>CEILING((mannenploeg!R9+60*mannenploeg!Q9)*Gradings!R9,0.01)</f>
        <v>0</v>
      </c>
      <c r="S9"/>
      <c r="T9" s="3">
        <f>CEILING((mannenploeg!T9+60*mannenploeg!S9)*Gradings!T9,0.01)</f>
        <v>0</v>
      </c>
      <c r="U9"/>
      <c r="V9" s="3">
        <f>CEILING((mannenploeg!V9+60*mannenploeg!U9)*Gradings!V9,0.01)</f>
        <v>0</v>
      </c>
      <c r="W9"/>
      <c r="X9" s="3">
        <f>CEILING((mannenploeg!X9+60*mannenploeg!W9)*Gradings!X9,0.01)</f>
        <v>0</v>
      </c>
      <c r="Y9"/>
      <c r="Z9" s="3">
        <f>CEILING((mannenploeg!Z9+60*mannenploeg!Y9)*Gradings!Z9,0.01)</f>
        <v>0</v>
      </c>
      <c r="AA9"/>
      <c r="AB9" s="3">
        <f>CEILING((mannenploeg!AB9+60*mannenploeg!AA9)*Gradings!AB9,0.01)</f>
        <v>0</v>
      </c>
      <c r="AC9"/>
      <c r="AD9" s="3">
        <f>CEILING((mannenploeg!AD9+60*mannenploeg!AC9)*Gradings!AD9,0.01)</f>
        <v>0</v>
      </c>
    </row>
    <row r="10" spans="1:33" x14ac:dyDescent="0.2">
      <c r="A10" s="4" t="str">
        <f>mannenploeg!A10</f>
        <v>zweedse</v>
      </c>
      <c r="B10" s="1">
        <f t="shared" si="0"/>
        <v>132</v>
      </c>
      <c r="D10" s="3">
        <f>CEILING((mannenploeg!D10+60*mannenploeg!C10)*Gradings!D10,0.01)</f>
        <v>132</v>
      </c>
      <c r="E10"/>
      <c r="F10" s="3">
        <f>CEILING((mannenploeg!F10+60*mannenploeg!E10)*Gradings!F10,0.01)</f>
        <v>0</v>
      </c>
      <c r="G10"/>
      <c r="H10" s="3">
        <f>CEILING((mannenploeg!H10+60*mannenploeg!G10)*Gradings!H10,0.01)</f>
        <v>0</v>
      </c>
      <c r="I10"/>
      <c r="J10" s="3">
        <f>CEILING((mannenploeg!J10+60*mannenploeg!I10)*Gradings!J10,0.01)</f>
        <v>0</v>
      </c>
      <c r="K10"/>
      <c r="L10" s="3">
        <f>CEILING((mannenploeg!L10+60*mannenploeg!K10)*Gradings!L10,0.01)</f>
        <v>0</v>
      </c>
      <c r="M10"/>
      <c r="N10" s="3">
        <f>CEILING((mannenploeg!N10+60*mannenploeg!M10)*Gradings!N10,0.01)</f>
        <v>0</v>
      </c>
      <c r="O10"/>
      <c r="P10" s="3">
        <f>CEILING((mannenploeg!P10+60*mannenploeg!O10)*Gradings!P10,0.01)</f>
        <v>0</v>
      </c>
      <c r="Q10"/>
      <c r="R10" s="3">
        <f>CEILING((mannenploeg!R10+60*mannenploeg!Q10)*Gradings!R10,0.01)</f>
        <v>0</v>
      </c>
      <c r="S10"/>
      <c r="T10" s="3">
        <f>CEILING((mannenploeg!T10+60*mannenploeg!S10)*Gradings!T10,0.01)</f>
        <v>0</v>
      </c>
      <c r="U10"/>
      <c r="V10" s="3">
        <f>CEILING((mannenploeg!V10+60*mannenploeg!U10)*Gradings!V10,0.01)</f>
        <v>0</v>
      </c>
      <c r="W10"/>
      <c r="X10" s="3">
        <f>CEILING((mannenploeg!X10+60*mannenploeg!W10)*Gradings!X10,0.01)</f>
        <v>0</v>
      </c>
      <c r="Y10"/>
      <c r="Z10" s="3">
        <f>CEILING((mannenploeg!Z10+60*mannenploeg!Y10)*Gradings!Z10,0.01)</f>
        <v>0</v>
      </c>
      <c r="AA10"/>
      <c r="AB10" s="3">
        <f>CEILING((mannenploeg!AB10+60*mannenploeg!AA10)*Gradings!AB10,0.01)</f>
        <v>0</v>
      </c>
      <c r="AC10"/>
      <c r="AD10" s="3">
        <f>CEILING((mannenploeg!AD10+60*mannenploeg!AC10)*Gradings!AD10,0.01)</f>
        <v>0</v>
      </c>
    </row>
    <row r="11" spans="1:33" x14ac:dyDescent="0.2">
      <c r="A11" s="4"/>
      <c r="B11" s="1"/>
      <c r="D11" s="3" t="str">
        <f>mannenploeg!D11</f>
        <v>meter</v>
      </c>
      <c r="E11"/>
      <c r="F11" s="3" t="str">
        <f>mannenploeg!F11</f>
        <v>meter</v>
      </c>
      <c r="G11"/>
      <c r="H11" s="3" t="str">
        <f>mannenploeg!H11</f>
        <v>meter</v>
      </c>
      <c r="I11"/>
      <c r="J11" s="3" t="str">
        <f>mannenploeg!J11</f>
        <v>meter</v>
      </c>
      <c r="K11"/>
      <c r="L11" s="3" t="str">
        <f>mannenploeg!L11</f>
        <v>meter</v>
      </c>
      <c r="M11"/>
      <c r="N11" s="3" t="str">
        <f>mannenploeg!N11</f>
        <v>meter</v>
      </c>
      <c r="O11"/>
      <c r="P11" s="3" t="str">
        <f>mannenploeg!P11</f>
        <v>meter</v>
      </c>
      <c r="Q11"/>
      <c r="R11" s="3" t="str">
        <f>mannenploeg!R11</f>
        <v>meter</v>
      </c>
      <c r="S11"/>
      <c r="T11" s="3" t="str">
        <f>mannenploeg!T11</f>
        <v>meter</v>
      </c>
      <c r="U11"/>
      <c r="V11" s="3" t="str">
        <f>mannenploeg!V11</f>
        <v>meter</v>
      </c>
      <c r="W11"/>
      <c r="X11" s="3" t="str">
        <f>mannenploeg!X11</f>
        <v>meter</v>
      </c>
      <c r="Y11"/>
      <c r="Z11" s="3" t="str">
        <f>mannenploeg!Z11</f>
        <v>meter</v>
      </c>
      <c r="AA11"/>
      <c r="AB11" s="3" t="str">
        <f>mannenploeg!AB11</f>
        <v>meter</v>
      </c>
      <c r="AC11"/>
      <c r="AD11" s="3" t="str">
        <f>mannenploeg!AD11</f>
        <v>meter</v>
      </c>
    </row>
    <row r="12" spans="1:33" x14ac:dyDescent="0.2">
      <c r="A12" s="4" t="str">
        <f>mannenploeg!A12</f>
        <v>hoog</v>
      </c>
      <c r="B12" s="1">
        <f t="shared" si="0"/>
        <v>2.16</v>
      </c>
      <c r="D12" s="3">
        <f>FLOOR((mannenploeg!D12)*Gradings!D12,0.01)</f>
        <v>0</v>
      </c>
      <c r="E12"/>
      <c r="F12" s="3">
        <f>FLOOR((mannenploeg!F12)*Gradings!F12,0.01)</f>
        <v>0</v>
      </c>
      <c r="G12"/>
      <c r="H12" s="3">
        <f>FLOOR((mannenploeg!H12)*Gradings!H12,0.01)</f>
        <v>0</v>
      </c>
      <c r="I12"/>
      <c r="J12" s="3">
        <f>FLOOR((mannenploeg!J12)*Gradings!J12,0.01)</f>
        <v>0</v>
      </c>
      <c r="K12"/>
      <c r="L12" s="3">
        <f>FLOOR((mannenploeg!L12)*Gradings!L12,0.01)</f>
        <v>0</v>
      </c>
      <c r="M12"/>
      <c r="N12" s="3">
        <f>FLOOR((mannenploeg!N12)*Gradings!N12,0.01)</f>
        <v>0</v>
      </c>
      <c r="O12"/>
      <c r="P12" s="3">
        <f>FLOOR((mannenploeg!P12)*Gradings!P12,0.01)</f>
        <v>0</v>
      </c>
      <c r="Q12"/>
      <c r="R12" s="3">
        <f>FLOOR((mannenploeg!R12)*Gradings!R12,0.01)</f>
        <v>2.16</v>
      </c>
      <c r="S12"/>
      <c r="T12" s="3">
        <f>FLOOR((mannenploeg!T12)*Gradings!T12,0.01)</f>
        <v>0</v>
      </c>
      <c r="U12"/>
      <c r="V12" s="3">
        <f>FLOOR((mannenploeg!V12)*Gradings!V12,0.01)</f>
        <v>0</v>
      </c>
      <c r="W12"/>
      <c r="X12" s="3">
        <f>FLOOR((mannenploeg!X12)*Gradings!X12,0.01)</f>
        <v>0</v>
      </c>
      <c r="Y12"/>
      <c r="Z12" s="3">
        <f>FLOOR((mannenploeg!Z12)*Gradings!Z12,0.01)</f>
        <v>0</v>
      </c>
      <c r="AA12"/>
      <c r="AB12" s="3">
        <f>FLOOR((mannenploeg!AB12)*Gradings!AB12,0.01)</f>
        <v>0</v>
      </c>
      <c r="AC12"/>
      <c r="AD12" s="3">
        <f>FLOOR((mannenploeg!AD12)*Gradings!AD12,0.01)</f>
        <v>0</v>
      </c>
      <c r="AG12" t="s">
        <v>21</v>
      </c>
    </row>
    <row r="13" spans="1:33" x14ac:dyDescent="0.2">
      <c r="A13" s="4" t="str">
        <f>mannenploeg!A13</f>
        <v>ver</v>
      </c>
      <c r="B13" s="1">
        <f t="shared" si="0"/>
        <v>7.8900000000000006</v>
      </c>
      <c r="D13" s="3">
        <f>FLOOR((mannenploeg!D13)*Gradings!D13,0.01)</f>
        <v>0</v>
      </c>
      <c r="E13"/>
      <c r="F13" s="3">
        <f>FLOOR((mannenploeg!F13)*Gradings!F13,0.01)</f>
        <v>0</v>
      </c>
      <c r="G13"/>
      <c r="H13" s="3">
        <f>FLOOR((mannenploeg!H13)*Gradings!H13,0.01)</f>
        <v>0</v>
      </c>
      <c r="I13"/>
      <c r="J13" s="3">
        <f>FLOOR((mannenploeg!J13)*Gradings!J13,0.01)</f>
        <v>0</v>
      </c>
      <c r="K13"/>
      <c r="L13" s="3">
        <f>FLOOR((mannenploeg!L13)*Gradings!L13,0.01)</f>
        <v>0</v>
      </c>
      <c r="M13"/>
      <c r="N13" s="3">
        <f>FLOOR((mannenploeg!N13)*Gradings!N13,0.01)</f>
        <v>0</v>
      </c>
      <c r="O13"/>
      <c r="P13" s="3">
        <f>FLOOR((mannenploeg!P13)*Gradings!P13,0.01)</f>
        <v>0</v>
      </c>
      <c r="Q13"/>
      <c r="R13" s="3">
        <f>FLOOR((mannenploeg!R13)*Gradings!R13,0.01)</f>
        <v>7.8900000000000006</v>
      </c>
      <c r="S13"/>
      <c r="T13" s="3">
        <f>FLOOR((mannenploeg!T13)*Gradings!T13,0.01)</f>
        <v>0</v>
      </c>
      <c r="U13"/>
      <c r="V13" s="3">
        <f>FLOOR((mannenploeg!V13)*Gradings!V13,0.01)</f>
        <v>0</v>
      </c>
      <c r="W13"/>
      <c r="X13" s="3">
        <f>FLOOR((mannenploeg!X13)*Gradings!X13,0.01)</f>
        <v>0</v>
      </c>
      <c r="Y13"/>
      <c r="Z13" s="3">
        <f>FLOOR((mannenploeg!Z13)*Gradings!Z13,0.01)</f>
        <v>0</v>
      </c>
      <c r="AA13"/>
      <c r="AB13" s="3">
        <f>FLOOR((mannenploeg!AB13)*Gradings!AB13,0.01)</f>
        <v>0</v>
      </c>
      <c r="AC13"/>
      <c r="AD13" s="3">
        <f>FLOOR((mannenploeg!AD13)*Gradings!AD13,0.01)</f>
        <v>0</v>
      </c>
    </row>
    <row r="14" spans="1:33" x14ac:dyDescent="0.2">
      <c r="A14" s="4" t="str">
        <f>mannenploeg!A14</f>
        <v>kogel</v>
      </c>
      <c r="B14" s="1">
        <f t="shared" si="0"/>
        <v>16.260000000000002</v>
      </c>
      <c r="D14" s="3">
        <f>FLOOR((mannenploeg!D14)*Gradings!D14,0.01)</f>
        <v>0</v>
      </c>
      <c r="E14"/>
      <c r="F14" s="3">
        <f>FLOOR((mannenploeg!F14)*Gradings!F14,0.01)</f>
        <v>0</v>
      </c>
      <c r="G14"/>
      <c r="H14" s="3">
        <f>FLOOR((mannenploeg!H14)*Gradings!H14,0.01)</f>
        <v>0</v>
      </c>
      <c r="I14"/>
      <c r="J14" s="3">
        <f>FLOOR((mannenploeg!J14)*Gradings!J14,0.01)</f>
        <v>0</v>
      </c>
      <c r="K14"/>
      <c r="L14" s="3">
        <f>FLOOR((mannenploeg!L14)*Gradings!L14,0.01)</f>
        <v>0</v>
      </c>
      <c r="M14"/>
      <c r="N14" s="3">
        <f>FLOOR((mannenploeg!N14)*Gradings!N14,0.01)</f>
        <v>0</v>
      </c>
      <c r="O14"/>
      <c r="P14" s="3">
        <f>FLOOR((mannenploeg!P14)*Gradings!P14,0.01)</f>
        <v>0</v>
      </c>
      <c r="Q14"/>
      <c r="R14" s="3">
        <f>FLOOR((mannenploeg!R14)*Gradings!R14,0.01)</f>
        <v>16.260000000000002</v>
      </c>
      <c r="S14"/>
      <c r="T14" s="3">
        <f>FLOOR((mannenploeg!T14)*Gradings!T14,0.01)</f>
        <v>0</v>
      </c>
      <c r="U14"/>
      <c r="V14" s="3">
        <f>FLOOR((mannenploeg!V14)*Gradings!V14,0.01)</f>
        <v>0</v>
      </c>
      <c r="W14"/>
      <c r="X14" s="3">
        <f>FLOOR((mannenploeg!X14)*Gradings!X14,0.01)</f>
        <v>0</v>
      </c>
      <c r="Y14"/>
      <c r="Z14" s="3">
        <f>FLOOR((mannenploeg!Z14)*Gradings!Z14,0.01)</f>
        <v>0</v>
      </c>
      <c r="AA14"/>
      <c r="AB14" s="3">
        <f>FLOOR((mannenploeg!AB14)*Gradings!AB14,0.01)</f>
        <v>0</v>
      </c>
      <c r="AC14"/>
      <c r="AD14" s="3">
        <f>FLOOR((mannenploeg!AD14)*Gradings!AD14,0.01)</f>
        <v>0</v>
      </c>
    </row>
    <row r="15" spans="1:33" x14ac:dyDescent="0.2">
      <c r="A15" s="4" t="str">
        <f>mannenploeg!A15</f>
        <v>discus</v>
      </c>
      <c r="B15" s="1">
        <f t="shared" si="0"/>
        <v>45.300000000000004</v>
      </c>
      <c r="D15" s="3">
        <f>FLOOR((mannenploeg!D15)*Gradings!D15,0.01)</f>
        <v>0</v>
      </c>
      <c r="E15"/>
      <c r="F15" s="3">
        <f>FLOOR((mannenploeg!F15)*Gradings!F15,0.01)</f>
        <v>0</v>
      </c>
      <c r="G15"/>
      <c r="H15" s="3">
        <f>FLOOR((mannenploeg!H15)*Gradings!H15,0.01)</f>
        <v>0</v>
      </c>
      <c r="I15"/>
      <c r="J15" s="3">
        <f>FLOOR((mannenploeg!J15)*Gradings!J15,0.01)</f>
        <v>0</v>
      </c>
      <c r="K15"/>
      <c r="L15" s="3">
        <f>FLOOR((mannenploeg!L15)*Gradings!L15,0.01)</f>
        <v>0</v>
      </c>
      <c r="M15"/>
      <c r="N15" s="3">
        <f>FLOOR((mannenploeg!N15)*Gradings!N15,0.01)</f>
        <v>0</v>
      </c>
      <c r="O15"/>
      <c r="P15" s="3">
        <f>FLOOR((mannenploeg!P15)*Gradings!P15,0.01)</f>
        <v>0</v>
      </c>
      <c r="Q15"/>
      <c r="R15" s="3">
        <f>FLOOR((mannenploeg!R15)*Gradings!R15,0.01)</f>
        <v>0</v>
      </c>
      <c r="S15"/>
      <c r="T15" s="3">
        <f>FLOOR((mannenploeg!T15)*Gradings!T15,0.01)</f>
        <v>0</v>
      </c>
      <c r="U15"/>
      <c r="V15" s="3">
        <f>FLOOR((mannenploeg!V15)*Gradings!V15,0.01)</f>
        <v>45.300000000000004</v>
      </c>
      <c r="W15"/>
      <c r="X15" s="3">
        <f>FLOOR((mannenploeg!X15)*Gradings!X15,0.01)</f>
        <v>0</v>
      </c>
      <c r="Y15"/>
      <c r="Z15" s="3">
        <f>FLOOR((mannenploeg!Z15)*Gradings!Z15,0.01)</f>
        <v>0</v>
      </c>
      <c r="AA15"/>
      <c r="AB15" s="3">
        <f>FLOOR((mannenploeg!AB15)*Gradings!AB15,0.01)</f>
        <v>0</v>
      </c>
      <c r="AC15"/>
      <c r="AD15" s="3">
        <f>FLOOR((mannenploeg!AD15)*Gradings!AD15,0.01)</f>
        <v>0</v>
      </c>
    </row>
    <row r="16" spans="1:33" x14ac:dyDescent="0.2">
      <c r="A16" s="4" t="str">
        <f>mannenploeg!A16</f>
        <v>speer</v>
      </c>
      <c r="B16" s="1">
        <f t="shared" si="0"/>
        <v>62.26</v>
      </c>
      <c r="D16" s="3">
        <f>FLOOR((mannenploeg!D16)*Gradings!D16,0.01)</f>
        <v>0</v>
      </c>
      <c r="E16"/>
      <c r="F16" s="3">
        <f>FLOOR((mannenploeg!F16)*Gradings!F16,0.01)</f>
        <v>0</v>
      </c>
      <c r="G16"/>
      <c r="H16" s="3">
        <f>FLOOR((mannenploeg!H16)*Gradings!H16,0.01)</f>
        <v>0</v>
      </c>
      <c r="I16"/>
      <c r="J16" s="3">
        <f>FLOOR((mannenploeg!J16)*Gradings!J16,0.01)</f>
        <v>0</v>
      </c>
      <c r="K16"/>
      <c r="L16" s="3">
        <f>FLOOR((mannenploeg!L16)*Gradings!L16,0.01)</f>
        <v>0</v>
      </c>
      <c r="M16"/>
      <c r="N16" s="3">
        <f>FLOOR((mannenploeg!N16)*Gradings!N16,0.01)</f>
        <v>0</v>
      </c>
      <c r="O16"/>
      <c r="P16" s="3">
        <f>FLOOR((mannenploeg!P16)*Gradings!P16,0.01)</f>
        <v>0</v>
      </c>
      <c r="Q16"/>
      <c r="R16" s="3">
        <f>FLOOR((mannenploeg!R16)*Gradings!R16,0.01)</f>
        <v>62.26</v>
      </c>
      <c r="S16"/>
      <c r="T16" s="3">
        <f>FLOOR((mannenploeg!T16)*Gradings!T16,0.01)</f>
        <v>0</v>
      </c>
      <c r="U16"/>
      <c r="V16" s="3">
        <f>FLOOR((mannenploeg!V16)*Gradings!V16,0.01)</f>
        <v>0</v>
      </c>
      <c r="W16"/>
      <c r="X16" s="3">
        <f>FLOOR((mannenploeg!X16)*Gradings!X16,0.01)</f>
        <v>0</v>
      </c>
      <c r="Y16"/>
      <c r="Z16" s="3">
        <f>FLOOR((mannenploeg!Z16)*Gradings!Z16,0.01)</f>
        <v>0</v>
      </c>
      <c r="AA16"/>
      <c r="AB16" s="3">
        <f>FLOOR((mannenploeg!AB16)*Gradings!AB16,0.01)</f>
        <v>0</v>
      </c>
      <c r="AC16"/>
      <c r="AD16" s="3">
        <f>FLOOR((mannenploeg!AD16)*Gradings!AD16,0.01)</f>
        <v>0</v>
      </c>
    </row>
    <row r="17" spans="1:33" x14ac:dyDescent="0.2">
      <c r="A17" s="4" t="str">
        <f>mannenploeg!A17</f>
        <v>hamer</v>
      </c>
      <c r="B17" s="1">
        <f t="shared" si="0"/>
        <v>55.15</v>
      </c>
      <c r="D17" s="3">
        <f>FLOOR((mannenploeg!D17)*Gradings!D17,0.01)</f>
        <v>55.15</v>
      </c>
      <c r="E17"/>
      <c r="F17" s="3">
        <f>FLOOR((mannenploeg!F17)*Gradings!F17,0.01)</f>
        <v>0</v>
      </c>
      <c r="G17"/>
      <c r="H17" s="3">
        <f>FLOOR((mannenploeg!H17)*Gradings!H17,0.01)</f>
        <v>0</v>
      </c>
      <c r="I17"/>
      <c r="J17" s="3">
        <f>FLOOR((mannenploeg!J17)*Gradings!J17,0.01)</f>
        <v>0</v>
      </c>
      <c r="K17"/>
      <c r="L17" s="3">
        <f>FLOOR((mannenploeg!L17)*Gradings!L17,0.01)</f>
        <v>0</v>
      </c>
      <c r="M17"/>
      <c r="N17" s="3">
        <f>FLOOR((mannenploeg!N17)*Gradings!N17,0.01)</f>
        <v>0</v>
      </c>
      <c r="O17"/>
      <c r="P17" s="3">
        <f>FLOOR((mannenploeg!P17)*Gradings!P17,0.01)</f>
        <v>0</v>
      </c>
      <c r="Q17"/>
      <c r="R17" s="3">
        <f>FLOOR((mannenploeg!R17)*Gradings!R17,0.01)</f>
        <v>0</v>
      </c>
      <c r="S17"/>
      <c r="T17" s="3">
        <f>FLOOR((mannenploeg!T17)*Gradings!T17,0.01)</f>
        <v>0</v>
      </c>
      <c r="U17"/>
      <c r="V17" s="3">
        <f>FLOOR((mannenploeg!V17)*Gradings!V17,0.01)</f>
        <v>0</v>
      </c>
      <c r="W17"/>
      <c r="X17" s="3">
        <f>FLOOR((mannenploeg!X17)*Gradings!X17,0.01)</f>
        <v>0</v>
      </c>
      <c r="Y17"/>
      <c r="Z17" s="3">
        <f>FLOOR((mannenploeg!Z17)*Gradings!Z17,0.01)</f>
        <v>0</v>
      </c>
      <c r="AA17"/>
      <c r="AB17" s="3">
        <f>FLOOR((mannenploeg!AB17)*Gradings!AB17,0.01)</f>
        <v>0</v>
      </c>
      <c r="AC17"/>
      <c r="AD17" s="3">
        <f>FLOOR((mannenploeg!AD17)*Gradings!AD17,0.01)</f>
        <v>0</v>
      </c>
    </row>
    <row r="18" spans="1:33" x14ac:dyDescent="0.2">
      <c r="B18" s="1"/>
      <c r="E18"/>
      <c r="G18"/>
      <c r="I18"/>
      <c r="K18"/>
      <c r="M18"/>
      <c r="O18"/>
      <c r="Q18"/>
      <c r="S18"/>
      <c r="U18"/>
      <c r="W18"/>
      <c r="Y18"/>
      <c r="AA18"/>
      <c r="AC18"/>
    </row>
    <row r="19" spans="1:33" x14ac:dyDescent="0.2">
      <c r="B19" s="1"/>
      <c r="E19"/>
      <c r="G19"/>
      <c r="I19"/>
      <c r="K19"/>
      <c r="M19"/>
      <c r="O19"/>
      <c r="Q19"/>
      <c r="S19"/>
      <c r="U19"/>
      <c r="W19"/>
      <c r="Y19"/>
      <c r="AA19"/>
      <c r="AC19"/>
    </row>
    <row r="20" spans="1:33" x14ac:dyDescent="0.2">
      <c r="B20" s="1"/>
      <c r="E20"/>
      <c r="G20"/>
      <c r="I20"/>
      <c r="K20"/>
      <c r="M20"/>
      <c r="O20"/>
      <c r="Q20"/>
      <c r="S20"/>
      <c r="U20"/>
      <c r="W20"/>
      <c r="Y20"/>
      <c r="AA20"/>
      <c r="AC20"/>
    </row>
    <row r="21" spans="1:33" x14ac:dyDescent="0.2">
      <c r="A21" s="4" t="str">
        <f>vrouwenploeg!A1</f>
        <v>VROUWEN</v>
      </c>
      <c r="B21" s="1"/>
      <c r="D21" s="4">
        <f>vrouwenploeg!D1</f>
        <v>35</v>
      </c>
      <c r="E21"/>
      <c r="F21" s="4">
        <f>vrouwenploeg!F1</f>
        <v>40</v>
      </c>
      <c r="G21"/>
      <c r="H21" s="4">
        <f>vrouwenploeg!H1</f>
        <v>45</v>
      </c>
      <c r="I21"/>
      <c r="J21" s="4">
        <f>vrouwenploeg!J1</f>
        <v>50</v>
      </c>
      <c r="K21"/>
      <c r="L21" s="4">
        <f>vrouwenploeg!L1</f>
        <v>55</v>
      </c>
      <c r="M21"/>
      <c r="N21" s="4">
        <f>vrouwenploeg!N1</f>
        <v>60</v>
      </c>
      <c r="O21"/>
      <c r="P21" s="4">
        <f>vrouwenploeg!P1</f>
        <v>65</v>
      </c>
      <c r="Q21"/>
      <c r="R21" s="4">
        <f>vrouwenploeg!R1</f>
        <v>70</v>
      </c>
      <c r="S21"/>
      <c r="T21" s="4">
        <f>vrouwenploeg!T1</f>
        <v>75</v>
      </c>
      <c r="U21"/>
      <c r="V21" s="4">
        <f>vrouwenploeg!V1</f>
        <v>80</v>
      </c>
      <c r="W21"/>
      <c r="X21" s="4">
        <f>vrouwenploeg!X1</f>
        <v>85</v>
      </c>
      <c r="Y21"/>
      <c r="Z21" s="4">
        <f>vrouwenploeg!Z1</f>
        <v>90</v>
      </c>
      <c r="AA21"/>
      <c r="AB21" s="4">
        <f>vrouwenploeg!AB1</f>
        <v>95</v>
      </c>
      <c r="AC21"/>
      <c r="AD21" s="4">
        <f>vrouwenploeg!AD1</f>
        <v>100</v>
      </c>
    </row>
    <row r="22" spans="1:33" x14ac:dyDescent="0.2">
      <c r="A22" s="4" t="s">
        <v>47</v>
      </c>
      <c r="B22" s="1"/>
      <c r="D22" s="4" t="str">
        <f>vrouwenploeg!D2</f>
        <v>sec</v>
      </c>
      <c r="E22"/>
      <c r="F22" s="4" t="str">
        <f>vrouwenploeg!F2</f>
        <v>sec</v>
      </c>
      <c r="G22"/>
      <c r="H22" s="4" t="str">
        <f>vrouwenploeg!H2</f>
        <v>sec</v>
      </c>
      <c r="I22"/>
      <c r="J22" s="4" t="str">
        <f>vrouwenploeg!J2</f>
        <v>sec</v>
      </c>
      <c r="K22"/>
      <c r="L22" s="4" t="str">
        <f>vrouwenploeg!L2</f>
        <v>sec</v>
      </c>
      <c r="M22"/>
      <c r="N22" s="4" t="str">
        <f>vrouwenploeg!N2</f>
        <v>sec</v>
      </c>
      <c r="O22"/>
      <c r="P22" s="4" t="str">
        <f>vrouwenploeg!P2</f>
        <v>sec</v>
      </c>
      <c r="Q22"/>
      <c r="R22" s="4" t="str">
        <f>vrouwenploeg!R2</f>
        <v>sec</v>
      </c>
      <c r="S22"/>
      <c r="T22" s="4" t="str">
        <f>vrouwenploeg!T2</f>
        <v>sec</v>
      </c>
      <c r="U22"/>
      <c r="V22" s="4" t="str">
        <f>vrouwenploeg!V2</f>
        <v>sec</v>
      </c>
      <c r="W22"/>
      <c r="X22" s="4" t="str">
        <f>vrouwenploeg!X2</f>
        <v>sec</v>
      </c>
      <c r="Y22"/>
      <c r="Z22" s="4" t="str">
        <f>vrouwenploeg!Z2</f>
        <v>sec</v>
      </c>
      <c r="AA22"/>
      <c r="AB22" s="4" t="str">
        <f>vrouwenploeg!AB2</f>
        <v>sec</v>
      </c>
      <c r="AC22"/>
      <c r="AD22" s="4" t="str">
        <f>vrouwenploeg!AD2</f>
        <v>sec</v>
      </c>
    </row>
    <row r="23" spans="1:33" x14ac:dyDescent="0.2">
      <c r="A23" s="4" t="str">
        <f>vrouwenploeg!A3</f>
        <v>100m</v>
      </c>
      <c r="B23" s="1">
        <f t="shared" si="0"/>
        <v>13.1</v>
      </c>
      <c r="D23" s="3">
        <f>CEILING((vrouwenploeg!D3+60*vrouwenploeg!C3)*Gradings!D23,0.01)</f>
        <v>0</v>
      </c>
      <c r="E23"/>
      <c r="F23" s="3">
        <f>CEILING((vrouwenploeg!F3+60*vrouwenploeg!E3)*Gradings!F23,0.01)</f>
        <v>0</v>
      </c>
      <c r="G23"/>
      <c r="H23" s="3">
        <f>CEILING((vrouwenploeg!H3+60*vrouwenploeg!G3)*Gradings!H23,0.01)</f>
        <v>0</v>
      </c>
      <c r="I23"/>
      <c r="J23" s="3">
        <f>CEILING((vrouwenploeg!J3+60*vrouwenploeg!I3)*Gradings!J23,0.01)</f>
        <v>0</v>
      </c>
      <c r="K23"/>
      <c r="L23" s="3">
        <f>CEILING((vrouwenploeg!L3+60*vrouwenploeg!K3)*Gradings!L23,0.01)</f>
        <v>0</v>
      </c>
      <c r="M23"/>
      <c r="N23" s="3">
        <f>CEILING((vrouwenploeg!N3+60*vrouwenploeg!M3)*Gradings!N23,0.01)</f>
        <v>0</v>
      </c>
      <c r="O23"/>
      <c r="P23" s="3">
        <f>CEILING((vrouwenploeg!P3+60*vrouwenploeg!O3)*Gradings!P23,0.01)</f>
        <v>0</v>
      </c>
      <c r="Q23"/>
      <c r="R23" s="3">
        <f>CEILING((vrouwenploeg!R3+60*vrouwenploeg!Q3)*Gradings!R23,0.01)</f>
        <v>13.1</v>
      </c>
      <c r="S23"/>
      <c r="T23" s="3">
        <f>CEILING((vrouwenploeg!T3+60*vrouwenploeg!S3)*Gradings!T23,0.01)</f>
        <v>0</v>
      </c>
      <c r="U23"/>
      <c r="V23" s="3">
        <f>CEILING((vrouwenploeg!V3+60*vrouwenploeg!U3)*Gradings!V23,0.01)</f>
        <v>0</v>
      </c>
      <c r="W23"/>
      <c r="X23" s="3">
        <f>CEILING((vrouwenploeg!X3+60*vrouwenploeg!W3)*Gradings!X23,0.01)</f>
        <v>0</v>
      </c>
      <c r="Y23"/>
      <c r="Z23" s="3">
        <f>CEILING((vrouwenploeg!Z3+60*vrouwenploeg!Y3)*Gradings!Z23,0.01)</f>
        <v>0</v>
      </c>
      <c r="AA23"/>
      <c r="AB23" s="3">
        <f>CEILING((vrouwenploeg!AB3+60*vrouwenploeg!AA3)*Gradings!AB23,0.01)</f>
        <v>0</v>
      </c>
      <c r="AC23"/>
      <c r="AD23" s="3">
        <f>CEILING((vrouwenploeg!AD3+60*vrouwenploeg!AC3)*Gradings!AD23,0.01)</f>
        <v>0</v>
      </c>
      <c r="AG23" t="s">
        <v>22</v>
      </c>
    </row>
    <row r="24" spans="1:33" x14ac:dyDescent="0.2">
      <c r="A24" s="4" t="str">
        <f>vrouwenploeg!A4</f>
        <v>200m</v>
      </c>
      <c r="B24" s="1">
        <f t="shared" si="0"/>
        <v>26.580000000000002</v>
      </c>
      <c r="D24" s="3">
        <f>CEILING((vrouwenploeg!D4+60*vrouwenploeg!C4)*Gradings!D24,0.01)</f>
        <v>0</v>
      </c>
      <c r="E24"/>
      <c r="F24" s="3">
        <f>CEILING((vrouwenploeg!F4+60*vrouwenploeg!E4)*Gradings!F24,0.01)</f>
        <v>0</v>
      </c>
      <c r="G24"/>
      <c r="H24" s="3">
        <f>CEILING((vrouwenploeg!H4+60*vrouwenploeg!G4)*Gradings!H24,0.01)</f>
        <v>0</v>
      </c>
      <c r="I24"/>
      <c r="J24" s="3">
        <f>CEILING((vrouwenploeg!J4+60*vrouwenploeg!I4)*Gradings!J24,0.01)</f>
        <v>0</v>
      </c>
      <c r="K24"/>
      <c r="L24" s="3">
        <f>CEILING((vrouwenploeg!L4+60*vrouwenploeg!K4)*Gradings!L24,0.01)</f>
        <v>0</v>
      </c>
      <c r="M24"/>
      <c r="N24" s="3">
        <f>CEILING((vrouwenploeg!N4+60*vrouwenploeg!M4)*Gradings!N24,0.01)</f>
        <v>0</v>
      </c>
      <c r="O24"/>
      <c r="P24" s="3">
        <f>CEILING((vrouwenploeg!P4+60*vrouwenploeg!O4)*Gradings!P24,0.01)</f>
        <v>0</v>
      </c>
      <c r="Q24"/>
      <c r="R24" s="3">
        <f>CEILING((vrouwenploeg!R4+60*vrouwenploeg!Q4)*Gradings!R24,0.01)</f>
        <v>26.580000000000002</v>
      </c>
      <c r="S24"/>
      <c r="T24" s="3">
        <f>CEILING((vrouwenploeg!T4+60*vrouwenploeg!S4)*Gradings!T24,0.01)</f>
        <v>0</v>
      </c>
      <c r="U24"/>
      <c r="V24" s="3">
        <f>CEILING((vrouwenploeg!V4+60*vrouwenploeg!U4)*Gradings!V24,0.01)</f>
        <v>0</v>
      </c>
      <c r="W24"/>
      <c r="X24" s="3">
        <f>CEILING((vrouwenploeg!X4+60*vrouwenploeg!W4)*Gradings!X24,0.01)</f>
        <v>0</v>
      </c>
      <c r="Y24"/>
      <c r="Z24" s="3">
        <f>CEILING((vrouwenploeg!Z4+60*vrouwenploeg!Y4)*Gradings!Z24,0.01)</f>
        <v>0</v>
      </c>
      <c r="AA24"/>
      <c r="AB24" s="3">
        <f>CEILING((vrouwenploeg!AB4+60*vrouwenploeg!AA4)*Gradings!AB24,0.01)</f>
        <v>0</v>
      </c>
      <c r="AC24"/>
      <c r="AD24" s="3">
        <f>CEILING((vrouwenploeg!AD4+60*vrouwenploeg!AC4)*Gradings!AD24,0.01)</f>
        <v>0</v>
      </c>
    </row>
    <row r="25" spans="1:33" x14ac:dyDescent="0.2">
      <c r="A25" s="4" t="str">
        <f>vrouwenploeg!A5</f>
        <v>400m</v>
      </c>
      <c r="B25" s="1">
        <f t="shared" si="0"/>
        <v>56.68</v>
      </c>
      <c r="D25" s="3">
        <f>CEILING((vrouwenploeg!D5+60*vrouwenploeg!C5)*Gradings!D25,0.01)</f>
        <v>0</v>
      </c>
      <c r="E25"/>
      <c r="F25" s="3">
        <f>CEILING((vrouwenploeg!F5+60*vrouwenploeg!E5)*Gradings!F25,0.01)</f>
        <v>0</v>
      </c>
      <c r="G25"/>
      <c r="H25" s="3">
        <f>CEILING((vrouwenploeg!H5+60*vrouwenploeg!G5)*Gradings!H25,0.01)</f>
        <v>0</v>
      </c>
      <c r="I25"/>
      <c r="J25" s="3">
        <f>CEILING((vrouwenploeg!J5+60*vrouwenploeg!I5)*Gradings!J25,0.01)</f>
        <v>0</v>
      </c>
      <c r="K25"/>
      <c r="L25" s="3">
        <f>CEILING((vrouwenploeg!L5+60*vrouwenploeg!K5)*Gradings!L25,0.01)</f>
        <v>0</v>
      </c>
      <c r="M25"/>
      <c r="N25" s="3">
        <f>CEILING((vrouwenploeg!N5+60*vrouwenploeg!M5)*Gradings!N25,0.01)</f>
        <v>0</v>
      </c>
      <c r="O25"/>
      <c r="P25" s="3">
        <f>CEILING((vrouwenploeg!P5+60*vrouwenploeg!O5)*Gradings!P25,0.01)</f>
        <v>0</v>
      </c>
      <c r="Q25"/>
      <c r="R25" s="3">
        <f>CEILING((vrouwenploeg!R5+60*vrouwenploeg!Q5)*Gradings!R25,0.01)</f>
        <v>56.68</v>
      </c>
      <c r="S25"/>
      <c r="T25" s="3">
        <f>CEILING((vrouwenploeg!T5+60*vrouwenploeg!S5)*Gradings!T25,0.01)</f>
        <v>0</v>
      </c>
      <c r="U25"/>
      <c r="V25" s="3">
        <f>CEILING((vrouwenploeg!V5+60*vrouwenploeg!U5)*Gradings!V25,0.01)</f>
        <v>0</v>
      </c>
      <c r="W25"/>
      <c r="X25" s="3">
        <f>CEILING((vrouwenploeg!X5+60*vrouwenploeg!W5)*Gradings!X25,0.01)</f>
        <v>0</v>
      </c>
      <c r="Y25"/>
      <c r="Z25" s="3">
        <f>CEILING((vrouwenploeg!Z5+60*vrouwenploeg!Y5)*Gradings!Z25,0.01)</f>
        <v>0</v>
      </c>
      <c r="AA25"/>
      <c r="AB25" s="3">
        <f>CEILING((vrouwenploeg!AB5+60*vrouwenploeg!AA5)*Gradings!AB25,0.01)</f>
        <v>0</v>
      </c>
      <c r="AC25"/>
      <c r="AD25" s="3">
        <f>CEILING((vrouwenploeg!AD5+60*vrouwenploeg!AC5)*Gradings!AD25,0.01)</f>
        <v>0</v>
      </c>
    </row>
    <row r="26" spans="1:33" x14ac:dyDescent="0.2">
      <c r="A26" s="4" t="str">
        <f>vrouwenploeg!A6</f>
        <v>800m</v>
      </c>
      <c r="B26" s="1">
        <f t="shared" si="0"/>
        <v>145.08000000000001</v>
      </c>
      <c r="D26" s="3">
        <f>CEILING((vrouwenploeg!D6+60*vrouwenploeg!C6)*Gradings!D26,0.01)</f>
        <v>0</v>
      </c>
      <c r="E26"/>
      <c r="F26" s="3">
        <f>CEILING((vrouwenploeg!F6+60*vrouwenploeg!E6)*Gradings!F26,0.01)</f>
        <v>0</v>
      </c>
      <c r="G26"/>
      <c r="H26" s="3">
        <f>CEILING((vrouwenploeg!H6+60*vrouwenploeg!G6)*Gradings!H26,0.01)</f>
        <v>0</v>
      </c>
      <c r="I26"/>
      <c r="J26" s="3">
        <f>CEILING((vrouwenploeg!J6+60*vrouwenploeg!I6)*Gradings!J26,0.01)</f>
        <v>0</v>
      </c>
      <c r="K26"/>
      <c r="L26" s="3">
        <f>CEILING((vrouwenploeg!L6+60*vrouwenploeg!K6)*Gradings!L26,0.01)</f>
        <v>0</v>
      </c>
      <c r="M26"/>
      <c r="N26" s="3">
        <f>CEILING((vrouwenploeg!N6+60*vrouwenploeg!M6)*Gradings!N26,0.01)</f>
        <v>0</v>
      </c>
      <c r="O26"/>
      <c r="P26" s="3">
        <f>CEILING((vrouwenploeg!P6+60*vrouwenploeg!O6)*Gradings!P26,0.01)</f>
        <v>0</v>
      </c>
      <c r="Q26"/>
      <c r="R26" s="3">
        <f>CEILING((vrouwenploeg!R6+60*vrouwenploeg!Q6)*Gradings!R26,0.01)</f>
        <v>145.08000000000001</v>
      </c>
      <c r="S26"/>
      <c r="T26" s="3">
        <f>CEILING((vrouwenploeg!T6+60*vrouwenploeg!S6)*Gradings!T26,0.01)</f>
        <v>0</v>
      </c>
      <c r="U26"/>
      <c r="V26" s="3">
        <f>CEILING((vrouwenploeg!V6+60*vrouwenploeg!U6)*Gradings!V26,0.01)</f>
        <v>0</v>
      </c>
      <c r="W26"/>
      <c r="X26" s="3">
        <f>CEILING((vrouwenploeg!X6+60*vrouwenploeg!W6)*Gradings!X26,0.01)</f>
        <v>0</v>
      </c>
      <c r="Y26"/>
      <c r="Z26" s="3">
        <f>CEILING((vrouwenploeg!Z6+60*vrouwenploeg!Y6)*Gradings!Z26,0.01)</f>
        <v>0</v>
      </c>
      <c r="AA26"/>
      <c r="AB26" s="3">
        <f>CEILING((vrouwenploeg!AB6+60*vrouwenploeg!AA6)*Gradings!AB26,0.01)</f>
        <v>0</v>
      </c>
      <c r="AC26"/>
      <c r="AD26" s="3">
        <f>CEILING((vrouwenploeg!AD6+60*vrouwenploeg!AC6)*Gradings!AD26,0.01)</f>
        <v>0</v>
      </c>
    </row>
    <row r="27" spans="1:33" x14ac:dyDescent="0.2">
      <c r="A27" s="4" t="str">
        <f>vrouwenploeg!A7</f>
        <v>1500m</v>
      </c>
      <c r="B27" s="1">
        <f t="shared" si="0"/>
        <v>323.8</v>
      </c>
      <c r="D27" s="3">
        <f>CEILING((vrouwenploeg!D7+60*vrouwenploeg!C7)*Gradings!D27,0.01)</f>
        <v>323.8</v>
      </c>
      <c r="E27"/>
      <c r="F27" s="3">
        <f>CEILING((vrouwenploeg!F7+60*vrouwenploeg!E7)*Gradings!F27,0.01)</f>
        <v>0</v>
      </c>
      <c r="G27"/>
      <c r="H27" s="3">
        <f>CEILING((vrouwenploeg!H7+60*vrouwenploeg!G7)*Gradings!H27,0.01)</f>
        <v>0</v>
      </c>
      <c r="I27"/>
      <c r="J27" s="3">
        <f>CEILING((vrouwenploeg!J7+60*vrouwenploeg!I7)*Gradings!J27,0.01)</f>
        <v>0</v>
      </c>
      <c r="K27"/>
      <c r="L27" s="3">
        <f>CEILING((vrouwenploeg!L7+60*vrouwenploeg!K7)*Gradings!L27,0.01)</f>
        <v>0</v>
      </c>
      <c r="M27"/>
      <c r="N27" s="3">
        <f>CEILING((vrouwenploeg!N7+60*vrouwenploeg!M7)*Gradings!N27,0.01)</f>
        <v>0</v>
      </c>
      <c r="O27"/>
      <c r="P27" s="3">
        <f>CEILING((vrouwenploeg!P7+60*vrouwenploeg!O7)*Gradings!P27,0.01)</f>
        <v>0</v>
      </c>
      <c r="Q27"/>
      <c r="R27" s="3">
        <f>CEILING((vrouwenploeg!R7+60*vrouwenploeg!Q7)*Gradings!R27,0.01)</f>
        <v>0</v>
      </c>
      <c r="S27"/>
      <c r="T27" s="3">
        <f>CEILING((vrouwenploeg!T7+60*vrouwenploeg!S7)*Gradings!T27,0.01)</f>
        <v>0</v>
      </c>
      <c r="U27"/>
      <c r="V27" s="3">
        <f>CEILING((vrouwenploeg!V7+60*vrouwenploeg!U7)*Gradings!V27,0.01)</f>
        <v>0</v>
      </c>
      <c r="W27"/>
      <c r="X27" s="3">
        <f>CEILING((vrouwenploeg!X7+60*vrouwenploeg!W7)*Gradings!X27,0.01)</f>
        <v>0</v>
      </c>
      <c r="Y27"/>
      <c r="Z27" s="3">
        <f>CEILING((vrouwenploeg!Z7+60*vrouwenploeg!Y7)*Gradings!Z27,0.01)</f>
        <v>0</v>
      </c>
      <c r="AA27"/>
      <c r="AB27" s="3">
        <f>CEILING((vrouwenploeg!AB7+60*vrouwenploeg!AA7)*Gradings!AB27,0.01)</f>
        <v>0</v>
      </c>
      <c r="AC27"/>
      <c r="AD27" s="3">
        <f>CEILING((vrouwenploeg!AD7+60*vrouwenploeg!AC7)*Gradings!AD27,0.01)</f>
        <v>0</v>
      </c>
    </row>
    <row r="28" spans="1:33" x14ac:dyDescent="0.2">
      <c r="A28" s="4" t="str">
        <f>vrouwenploeg!A8</f>
        <v>3000m</v>
      </c>
      <c r="B28" s="1">
        <f t="shared" si="0"/>
        <v>733.69</v>
      </c>
      <c r="D28" s="3">
        <f>CEILING((vrouwenploeg!D8+60*vrouwenploeg!C8)*Gradings!D28,0.01)</f>
        <v>0</v>
      </c>
      <c r="E28"/>
      <c r="F28" s="3">
        <f>CEILING((vrouwenploeg!F8+60*vrouwenploeg!E8)*Gradings!F28,0.01)</f>
        <v>0</v>
      </c>
      <c r="G28"/>
      <c r="H28" s="3">
        <f>CEILING((vrouwenploeg!H8+60*vrouwenploeg!G8)*Gradings!H28,0.01)</f>
        <v>0</v>
      </c>
      <c r="I28"/>
      <c r="J28" s="3">
        <f>CEILING((vrouwenploeg!J8+60*vrouwenploeg!I8)*Gradings!J28,0.01)</f>
        <v>0</v>
      </c>
      <c r="K28"/>
      <c r="L28" s="3">
        <f>CEILING((vrouwenploeg!L8+60*vrouwenploeg!K8)*Gradings!L28,0.01)</f>
        <v>0</v>
      </c>
      <c r="M28"/>
      <c r="N28" s="3">
        <f>CEILING((vrouwenploeg!N8+60*vrouwenploeg!M8)*Gradings!N28,0.01)</f>
        <v>0</v>
      </c>
      <c r="O28"/>
      <c r="P28" s="3">
        <f>CEILING((vrouwenploeg!P8+60*vrouwenploeg!O8)*Gradings!P28,0.01)</f>
        <v>0</v>
      </c>
      <c r="Q28"/>
      <c r="R28" s="3">
        <f>CEILING((vrouwenploeg!R8+60*vrouwenploeg!Q8)*Gradings!R28,0.01)</f>
        <v>733.69</v>
      </c>
      <c r="S28"/>
      <c r="T28" s="3">
        <f>CEILING((vrouwenploeg!T8+60*vrouwenploeg!S8)*Gradings!T28,0.01)</f>
        <v>0</v>
      </c>
      <c r="U28"/>
      <c r="V28" s="3">
        <f>CEILING((vrouwenploeg!V8+60*vrouwenploeg!U8)*Gradings!V28,0.01)</f>
        <v>0</v>
      </c>
      <c r="W28"/>
      <c r="X28" s="3">
        <f>CEILING((vrouwenploeg!X8+60*vrouwenploeg!W8)*Gradings!X28,0.01)</f>
        <v>0</v>
      </c>
      <c r="Y28"/>
      <c r="Z28" s="3">
        <f>CEILING((vrouwenploeg!Z8+60*vrouwenploeg!Y8)*Gradings!Z28,0.01)</f>
        <v>0</v>
      </c>
      <c r="AA28"/>
      <c r="AB28" s="3">
        <f>CEILING((vrouwenploeg!AB8+60*vrouwenploeg!AA8)*Gradings!AB28,0.01)</f>
        <v>0</v>
      </c>
      <c r="AC28"/>
      <c r="AD28" s="3">
        <f>CEILING((vrouwenploeg!AD8+60*vrouwenploeg!AC8)*Gradings!AD28,0.01)</f>
        <v>0</v>
      </c>
    </row>
    <row r="29" spans="1:33" x14ac:dyDescent="0.2">
      <c r="A29" s="4" t="str">
        <f>vrouwenploeg!A9</f>
        <v>4x100</v>
      </c>
      <c r="B29" s="1">
        <f t="shared" si="0"/>
        <v>0</v>
      </c>
      <c r="D29" s="3">
        <f>CEILING((vrouwenploeg!D9+60*vrouwenploeg!C9)*Gradings!D29,0.01)</f>
        <v>0</v>
      </c>
      <c r="E29"/>
      <c r="F29" s="3">
        <f>CEILING((vrouwenploeg!F9+60*vrouwenploeg!E9)*Gradings!F29,0.01)</f>
        <v>0</v>
      </c>
      <c r="G29"/>
      <c r="H29" s="3">
        <f>CEILING((vrouwenploeg!H9+60*vrouwenploeg!G9)*Gradings!H29,0.01)</f>
        <v>0</v>
      </c>
      <c r="I29"/>
      <c r="J29" s="3">
        <f>CEILING((vrouwenploeg!J9+60*vrouwenploeg!I9)*Gradings!J29,0.01)</f>
        <v>0</v>
      </c>
      <c r="K29"/>
      <c r="L29" s="3">
        <f>CEILING((vrouwenploeg!L9+60*vrouwenploeg!K9)*Gradings!L29,0.01)</f>
        <v>0</v>
      </c>
      <c r="M29"/>
      <c r="N29" s="3">
        <f>CEILING((vrouwenploeg!N9+60*vrouwenploeg!M9)*Gradings!N29,0.01)</f>
        <v>0</v>
      </c>
      <c r="O29"/>
      <c r="P29" s="3">
        <f>CEILING((vrouwenploeg!P9+60*vrouwenploeg!O9)*Gradings!P29,0.01)</f>
        <v>0</v>
      </c>
      <c r="Q29"/>
      <c r="R29" s="3">
        <f>CEILING((vrouwenploeg!R9+60*vrouwenploeg!Q9)*Gradings!R29,0.01)</f>
        <v>0</v>
      </c>
      <c r="S29"/>
      <c r="T29" s="3">
        <f>CEILING((vrouwenploeg!T9+60*vrouwenploeg!S9)*Gradings!T29,0.01)</f>
        <v>0</v>
      </c>
      <c r="U29"/>
      <c r="V29" s="3">
        <f>CEILING((vrouwenploeg!V9+60*vrouwenploeg!U9)*Gradings!V29,0.01)</f>
        <v>0</v>
      </c>
      <c r="W29"/>
      <c r="X29" s="3">
        <f>CEILING((vrouwenploeg!X9+60*vrouwenploeg!W9)*Gradings!X29,0.01)</f>
        <v>0</v>
      </c>
      <c r="Y29"/>
      <c r="Z29" s="3">
        <f>CEILING((vrouwenploeg!Z9+60*vrouwenploeg!Y9)*Gradings!Z29,0.01)</f>
        <v>0</v>
      </c>
      <c r="AA29"/>
      <c r="AB29" s="3">
        <f>CEILING((vrouwenploeg!AB9+60*vrouwenploeg!AA9)*Gradings!AB29,0.01)</f>
        <v>0</v>
      </c>
      <c r="AC29"/>
      <c r="AD29" s="3">
        <f>CEILING((vrouwenploeg!AD9+60*vrouwenploeg!AC9)*Gradings!AD29,0.01)</f>
        <v>0</v>
      </c>
    </row>
    <row r="30" spans="1:33" x14ac:dyDescent="0.2">
      <c r="A30" s="4" t="str">
        <f>vrouwenploeg!A10</f>
        <v>zweedse</v>
      </c>
      <c r="B30" s="1">
        <f t="shared" si="0"/>
        <v>0</v>
      </c>
      <c r="D30" s="3">
        <f>CEILING((vrouwenploeg!D10+60*vrouwenploeg!C10)*Gradings!D30,0.01)</f>
        <v>0</v>
      </c>
      <c r="E30"/>
      <c r="F30" s="3">
        <f>CEILING((vrouwenploeg!F10+60*vrouwenploeg!E10)*Gradings!F30,0.01)</f>
        <v>0</v>
      </c>
      <c r="G30"/>
      <c r="H30" s="3">
        <f>CEILING((vrouwenploeg!H10+60*vrouwenploeg!G10)*Gradings!H30,0.01)</f>
        <v>0</v>
      </c>
      <c r="I30"/>
      <c r="J30" s="3">
        <f>CEILING((vrouwenploeg!J10+60*vrouwenploeg!I10)*Gradings!J30,0.01)</f>
        <v>0</v>
      </c>
      <c r="K30"/>
      <c r="L30" s="3">
        <f>CEILING((vrouwenploeg!L10+60*vrouwenploeg!K10)*Gradings!L30,0.01)</f>
        <v>0</v>
      </c>
      <c r="M30"/>
      <c r="N30" s="3">
        <f>CEILING((vrouwenploeg!N10+60*vrouwenploeg!M10)*Gradings!N30,0.01)</f>
        <v>0</v>
      </c>
      <c r="O30"/>
      <c r="P30" s="3">
        <f>CEILING((vrouwenploeg!P10+60*vrouwenploeg!O10)*Gradings!P30,0.01)</f>
        <v>0</v>
      </c>
      <c r="Q30"/>
      <c r="R30" s="3">
        <f>CEILING((vrouwenploeg!R10+60*vrouwenploeg!Q10)*Gradings!R30,0.01)</f>
        <v>0</v>
      </c>
      <c r="S30"/>
      <c r="T30" s="3">
        <f>CEILING((vrouwenploeg!T10+60*vrouwenploeg!S10)*Gradings!T30,0.01)</f>
        <v>0</v>
      </c>
      <c r="U30"/>
      <c r="V30" s="3">
        <f>CEILING((vrouwenploeg!V10+60*vrouwenploeg!U10)*Gradings!V30,0.01)</f>
        <v>0</v>
      </c>
      <c r="W30"/>
      <c r="X30" s="3">
        <f>CEILING((vrouwenploeg!X10+60*vrouwenploeg!W10)*Gradings!X30,0.01)</f>
        <v>0</v>
      </c>
      <c r="Y30"/>
      <c r="Z30" s="3">
        <f>CEILING((vrouwenploeg!Z10+60*vrouwenploeg!Y10)*Gradings!Z30,0.01)</f>
        <v>0</v>
      </c>
      <c r="AA30"/>
      <c r="AB30" s="3">
        <f>CEILING((vrouwenploeg!AB10+60*vrouwenploeg!AA10)*Gradings!AB30,0.01)</f>
        <v>0</v>
      </c>
      <c r="AC30"/>
      <c r="AD30" s="3">
        <f>CEILING((vrouwenploeg!AD10+60*vrouwenploeg!AC10)*Gradings!AD30,0.01)</f>
        <v>0</v>
      </c>
    </row>
    <row r="31" spans="1:33" x14ac:dyDescent="0.2">
      <c r="A31" s="4"/>
      <c r="B31" s="1"/>
      <c r="D31" s="3" t="str">
        <f>vrouwenploeg!D11</f>
        <v>meter</v>
      </c>
      <c r="E31"/>
      <c r="F31" s="3" t="str">
        <f>vrouwenploeg!F11</f>
        <v>meter</v>
      </c>
      <c r="G31"/>
      <c r="H31" s="3" t="str">
        <f>vrouwenploeg!H11</f>
        <v>meter</v>
      </c>
      <c r="I31"/>
      <c r="J31" s="3" t="str">
        <f>vrouwenploeg!J11</f>
        <v>meter</v>
      </c>
      <c r="K31"/>
      <c r="L31" s="3" t="str">
        <f>vrouwenploeg!L11</f>
        <v>meter</v>
      </c>
      <c r="M31"/>
      <c r="N31" s="3" t="str">
        <f>vrouwenploeg!N11</f>
        <v>meter</v>
      </c>
      <c r="O31"/>
      <c r="P31" s="3" t="str">
        <f>vrouwenploeg!P11</f>
        <v>meter</v>
      </c>
      <c r="Q31"/>
      <c r="R31" s="3" t="str">
        <f>vrouwenploeg!R11</f>
        <v>meter</v>
      </c>
      <c r="S31"/>
      <c r="T31" s="3" t="str">
        <f>vrouwenploeg!T11</f>
        <v>meter</v>
      </c>
      <c r="U31"/>
      <c r="V31" s="3" t="str">
        <f>vrouwenploeg!V11</f>
        <v>meter</v>
      </c>
      <c r="W31"/>
      <c r="X31" s="3" t="str">
        <f>vrouwenploeg!X11</f>
        <v>meter</v>
      </c>
      <c r="Y31"/>
      <c r="Z31" s="3" t="str">
        <f>vrouwenploeg!Z11</f>
        <v>meter</v>
      </c>
      <c r="AA31"/>
      <c r="AB31" s="3" t="str">
        <f>vrouwenploeg!AB11</f>
        <v>meter</v>
      </c>
      <c r="AC31"/>
      <c r="AD31" s="3" t="str">
        <f>vrouwenploeg!AD11</f>
        <v>meter</v>
      </c>
    </row>
    <row r="32" spans="1:33" x14ac:dyDescent="0.2">
      <c r="A32" s="4" t="str">
        <f>vrouwenploeg!A12</f>
        <v>hoog</v>
      </c>
      <c r="B32" s="1">
        <f t="shared" si="0"/>
        <v>1.95</v>
      </c>
      <c r="D32" s="3">
        <f>FLOOR((vrouwenploeg!D12)*Gradings!D32,0.01)</f>
        <v>0</v>
      </c>
      <c r="E32"/>
      <c r="F32" s="3">
        <f>FLOOR((vrouwenploeg!F12)*Gradings!F32,0.01)</f>
        <v>0</v>
      </c>
      <c r="G32"/>
      <c r="H32" s="3">
        <f>FLOOR((vrouwenploeg!H12)*Gradings!H32,0.01)</f>
        <v>0</v>
      </c>
      <c r="I32"/>
      <c r="J32" s="3">
        <f>FLOOR((vrouwenploeg!J12)*Gradings!J32,0.01)</f>
        <v>0</v>
      </c>
      <c r="K32"/>
      <c r="L32" s="3">
        <f>FLOOR((vrouwenploeg!L12)*Gradings!L32,0.01)</f>
        <v>0</v>
      </c>
      <c r="M32"/>
      <c r="N32" s="3">
        <f>FLOOR((vrouwenploeg!N12)*Gradings!N32,0.01)</f>
        <v>0</v>
      </c>
      <c r="O32"/>
      <c r="P32" s="3">
        <f>FLOOR((vrouwenploeg!P12)*Gradings!P32,0.01)</f>
        <v>0</v>
      </c>
      <c r="Q32"/>
      <c r="R32" s="3">
        <f>FLOOR((vrouwenploeg!R12)*Gradings!R32,0.01)</f>
        <v>1.95</v>
      </c>
      <c r="S32"/>
      <c r="T32" s="3">
        <f>FLOOR((vrouwenploeg!T12)*Gradings!T32,0.01)</f>
        <v>0</v>
      </c>
      <c r="U32"/>
      <c r="V32" s="3">
        <f>FLOOR((vrouwenploeg!V12)*Gradings!V32,0.01)</f>
        <v>0</v>
      </c>
      <c r="W32"/>
      <c r="X32" s="3">
        <f>FLOOR((vrouwenploeg!X12)*Gradings!X32,0.01)</f>
        <v>0</v>
      </c>
      <c r="Y32"/>
      <c r="Z32" s="3">
        <f>FLOOR((vrouwenploeg!Z12)*Gradings!Z32,0.01)</f>
        <v>0</v>
      </c>
      <c r="AA32"/>
      <c r="AB32" s="3">
        <f>FLOOR((vrouwenploeg!AB12)*Gradings!AB32,0.01)</f>
        <v>0</v>
      </c>
      <c r="AC32"/>
      <c r="AD32" s="3">
        <f>FLOOR((vrouwenploeg!AD12)*Gradings!AD32,0.01)</f>
        <v>0</v>
      </c>
      <c r="AG32" t="s">
        <v>21</v>
      </c>
    </row>
    <row r="33" spans="1:61" x14ac:dyDescent="0.2">
      <c r="A33" s="4" t="str">
        <f>vrouwenploeg!A13</f>
        <v>ver</v>
      </c>
      <c r="B33" s="1">
        <f t="shared" si="0"/>
        <v>5.51</v>
      </c>
      <c r="D33" s="3">
        <f>FLOOR((vrouwenploeg!D13)*Gradings!D33,0.01)</f>
        <v>0</v>
      </c>
      <c r="E33"/>
      <c r="F33" s="3">
        <f>FLOOR((vrouwenploeg!F13)*Gradings!F33,0.01)</f>
        <v>0</v>
      </c>
      <c r="G33"/>
      <c r="H33" s="3">
        <f>FLOOR((vrouwenploeg!H13)*Gradings!H33,0.01)</f>
        <v>0</v>
      </c>
      <c r="I33"/>
      <c r="J33" s="3">
        <f>FLOOR((vrouwenploeg!J13)*Gradings!J33,0.01)</f>
        <v>0</v>
      </c>
      <c r="K33"/>
      <c r="L33" s="3">
        <f>FLOOR((vrouwenploeg!L13)*Gradings!L33,0.01)</f>
        <v>0</v>
      </c>
      <c r="M33"/>
      <c r="N33" s="3">
        <f>FLOOR((vrouwenploeg!N13)*Gradings!N33,0.01)</f>
        <v>0</v>
      </c>
      <c r="O33"/>
      <c r="P33" s="3">
        <f>FLOOR((vrouwenploeg!P13)*Gradings!P33,0.01)</f>
        <v>0</v>
      </c>
      <c r="Q33"/>
      <c r="R33" s="3">
        <f>FLOOR((vrouwenploeg!R13)*Gradings!R33,0.01)</f>
        <v>5.51</v>
      </c>
      <c r="S33"/>
      <c r="T33" s="3">
        <f>FLOOR((vrouwenploeg!T13)*Gradings!T33,0.01)</f>
        <v>0</v>
      </c>
      <c r="U33"/>
      <c r="V33" s="3">
        <f>FLOOR((vrouwenploeg!V13)*Gradings!V33,0.01)</f>
        <v>0</v>
      </c>
      <c r="W33"/>
      <c r="X33" s="3">
        <f>FLOOR((vrouwenploeg!X13)*Gradings!X33,0.01)</f>
        <v>0</v>
      </c>
      <c r="Y33"/>
      <c r="Z33" s="3">
        <f>FLOOR((vrouwenploeg!Z13)*Gradings!Z33,0.01)</f>
        <v>0</v>
      </c>
      <c r="AA33"/>
      <c r="AB33" s="3">
        <f>FLOOR((vrouwenploeg!AB13)*Gradings!AB33,0.01)</f>
        <v>0</v>
      </c>
      <c r="AC33"/>
      <c r="AD33" s="3">
        <f>FLOOR((vrouwenploeg!AD13)*Gradings!AD33,0.01)</f>
        <v>0</v>
      </c>
    </row>
    <row r="34" spans="1:61" x14ac:dyDescent="0.2">
      <c r="A34" s="4" t="str">
        <f>vrouwenploeg!A14</f>
        <v>kogel</v>
      </c>
      <c r="B34" s="1">
        <f t="shared" si="0"/>
        <v>13.3</v>
      </c>
      <c r="D34" s="3">
        <f>FLOOR((vrouwenploeg!D14)*Gradings!D34,0.01)</f>
        <v>0</v>
      </c>
      <c r="E34"/>
      <c r="F34" s="3">
        <f>FLOOR((vrouwenploeg!F14)*Gradings!F34,0.01)</f>
        <v>0</v>
      </c>
      <c r="G34"/>
      <c r="H34" s="3">
        <f>FLOOR((vrouwenploeg!H14)*Gradings!H34,0.01)</f>
        <v>0</v>
      </c>
      <c r="I34"/>
      <c r="J34" s="3">
        <f>FLOOR((vrouwenploeg!J14)*Gradings!J34,0.01)</f>
        <v>0</v>
      </c>
      <c r="K34"/>
      <c r="L34" s="3">
        <f>FLOOR((vrouwenploeg!L14)*Gradings!L34,0.01)</f>
        <v>0</v>
      </c>
      <c r="M34"/>
      <c r="N34" s="3">
        <f>FLOOR((vrouwenploeg!N14)*Gradings!N34,0.01)</f>
        <v>0</v>
      </c>
      <c r="O34"/>
      <c r="P34" s="3">
        <f>FLOOR((vrouwenploeg!P14)*Gradings!P34,0.01)</f>
        <v>0</v>
      </c>
      <c r="Q34"/>
      <c r="R34" s="3">
        <f>FLOOR((vrouwenploeg!R14)*Gradings!R34,0.01)</f>
        <v>13.3</v>
      </c>
      <c r="S34"/>
      <c r="T34" s="3">
        <f>FLOOR((vrouwenploeg!T14)*Gradings!T34,0.01)</f>
        <v>0</v>
      </c>
      <c r="U34"/>
      <c r="V34" s="3">
        <f>FLOOR((vrouwenploeg!V14)*Gradings!V34,0.01)</f>
        <v>0</v>
      </c>
      <c r="W34"/>
      <c r="X34" s="3">
        <f>FLOOR((vrouwenploeg!X14)*Gradings!X34,0.01)</f>
        <v>0</v>
      </c>
      <c r="Y34"/>
      <c r="Z34" s="3">
        <f>FLOOR((vrouwenploeg!Z14)*Gradings!Z34,0.01)</f>
        <v>0</v>
      </c>
      <c r="AA34"/>
      <c r="AB34" s="3">
        <f>FLOOR((vrouwenploeg!AB14)*Gradings!AB34,0.01)</f>
        <v>0</v>
      </c>
      <c r="AC34"/>
      <c r="AD34" s="3">
        <f>FLOOR((vrouwenploeg!AD14)*Gradings!AD34,0.01)</f>
        <v>0</v>
      </c>
    </row>
    <row r="35" spans="1:61" x14ac:dyDescent="0.2">
      <c r="A35" s="4" t="str">
        <f>vrouwenploeg!A15</f>
        <v>discus</v>
      </c>
      <c r="B35" s="1">
        <f t="shared" si="0"/>
        <v>43.96</v>
      </c>
      <c r="D35" s="3">
        <f>FLOOR((vrouwenploeg!D15)*Gradings!D35,0.01)</f>
        <v>0</v>
      </c>
      <c r="E35"/>
      <c r="F35" s="3">
        <f>FLOOR((vrouwenploeg!F15)*Gradings!F35,0.01)</f>
        <v>0</v>
      </c>
      <c r="G35"/>
      <c r="H35" s="3">
        <f>FLOOR((vrouwenploeg!H15)*Gradings!H35,0.01)</f>
        <v>0</v>
      </c>
      <c r="I35"/>
      <c r="J35" s="3">
        <f>FLOOR((vrouwenploeg!J15)*Gradings!J35,0.01)</f>
        <v>0</v>
      </c>
      <c r="K35"/>
      <c r="L35" s="3">
        <f>FLOOR((vrouwenploeg!L15)*Gradings!L35,0.01)</f>
        <v>0</v>
      </c>
      <c r="M35"/>
      <c r="N35" s="3">
        <f>FLOOR((vrouwenploeg!N15)*Gradings!N35,0.01)</f>
        <v>0</v>
      </c>
      <c r="O35"/>
      <c r="P35" s="3">
        <f>FLOOR((vrouwenploeg!P15)*Gradings!P35,0.01)</f>
        <v>0</v>
      </c>
      <c r="Q35"/>
      <c r="R35" s="3">
        <f>FLOOR((vrouwenploeg!R15)*Gradings!R35,0.01)</f>
        <v>43.96</v>
      </c>
      <c r="S35"/>
      <c r="T35" s="3">
        <f>FLOOR((vrouwenploeg!T15)*Gradings!T35,0.01)</f>
        <v>0</v>
      </c>
      <c r="U35"/>
      <c r="V35" s="3">
        <f>FLOOR((vrouwenploeg!V15)*Gradings!V35,0.01)</f>
        <v>0</v>
      </c>
      <c r="W35"/>
      <c r="X35" s="3">
        <f>FLOOR((vrouwenploeg!X15)*Gradings!X35,0.01)</f>
        <v>0</v>
      </c>
      <c r="Y35"/>
      <c r="Z35" s="3">
        <f>FLOOR((vrouwenploeg!Z15)*Gradings!Z35,0.01)</f>
        <v>0</v>
      </c>
      <c r="AA35"/>
      <c r="AB35" s="3">
        <f>FLOOR((vrouwenploeg!AB15)*Gradings!AB35,0.01)</f>
        <v>0</v>
      </c>
      <c r="AC35"/>
      <c r="AD35" s="3">
        <f>FLOOR((vrouwenploeg!AD15)*Gradings!AD35,0.01)</f>
        <v>0</v>
      </c>
    </row>
    <row r="36" spans="1:61" x14ac:dyDescent="0.2">
      <c r="A36" s="4" t="str">
        <f>vrouwenploeg!A16</f>
        <v>speer</v>
      </c>
      <c r="B36" s="1">
        <f t="shared" si="0"/>
        <v>56.01</v>
      </c>
      <c r="D36" s="3">
        <f>FLOOR((vrouwenploeg!D16)*Gradings!D36,0.01)</f>
        <v>0</v>
      </c>
      <c r="E36"/>
      <c r="F36" s="3">
        <f>FLOOR((vrouwenploeg!F16)*Gradings!F36,0.01)</f>
        <v>0</v>
      </c>
      <c r="G36"/>
      <c r="H36" s="3">
        <f>FLOOR((vrouwenploeg!H16)*Gradings!H36,0.01)</f>
        <v>0</v>
      </c>
      <c r="I36"/>
      <c r="J36" s="3">
        <f>FLOOR((vrouwenploeg!J16)*Gradings!J36,0.01)</f>
        <v>0</v>
      </c>
      <c r="K36"/>
      <c r="L36" s="3">
        <f>FLOOR((vrouwenploeg!L16)*Gradings!L36,0.01)</f>
        <v>0</v>
      </c>
      <c r="M36"/>
      <c r="N36" s="3">
        <f>FLOOR((vrouwenploeg!N16)*Gradings!N36,0.01)</f>
        <v>0</v>
      </c>
      <c r="O36"/>
      <c r="P36" s="3">
        <f>FLOOR((vrouwenploeg!P16)*Gradings!P36,0.01)</f>
        <v>0</v>
      </c>
      <c r="Q36"/>
      <c r="R36" s="3">
        <f>FLOOR((vrouwenploeg!R16)*Gradings!R36,0.01)</f>
        <v>56.01</v>
      </c>
      <c r="S36"/>
      <c r="T36" s="3">
        <f>FLOOR((vrouwenploeg!T16)*Gradings!T36,0.01)</f>
        <v>0</v>
      </c>
      <c r="U36"/>
      <c r="V36" s="3">
        <f>FLOOR((vrouwenploeg!V16)*Gradings!V36,0.01)</f>
        <v>0</v>
      </c>
      <c r="W36"/>
      <c r="X36" s="3">
        <f>FLOOR((vrouwenploeg!X16)*Gradings!X36,0.01)</f>
        <v>0</v>
      </c>
      <c r="Y36"/>
      <c r="Z36" s="3">
        <f>FLOOR((vrouwenploeg!Z16)*Gradings!Z36,0.01)</f>
        <v>0</v>
      </c>
      <c r="AA36"/>
      <c r="AB36" s="3">
        <f>FLOOR((vrouwenploeg!AB16)*Gradings!AB36,0.01)</f>
        <v>0</v>
      </c>
      <c r="AC36"/>
      <c r="AD36" s="3">
        <f>FLOOR((vrouwenploeg!AD16)*Gradings!AD36,0.01)</f>
        <v>0</v>
      </c>
    </row>
    <row r="37" spans="1:61" x14ac:dyDescent="0.2">
      <c r="A37" s="4" t="str">
        <f>vrouwenploeg!A17</f>
        <v>hamer</v>
      </c>
      <c r="B37" s="1">
        <f t="shared" si="0"/>
        <v>53.69</v>
      </c>
      <c r="D37" s="3">
        <f>FLOOR((vrouwenploeg!D17)*Gradings!D37,0.01)</f>
        <v>0</v>
      </c>
      <c r="E37"/>
      <c r="F37" s="3">
        <f>FLOOR((vrouwenploeg!F17)*Gradings!F37,0.01)</f>
        <v>0</v>
      </c>
      <c r="G37"/>
      <c r="H37" s="3">
        <f>FLOOR((vrouwenploeg!H17)*Gradings!H37,0.01)</f>
        <v>0</v>
      </c>
      <c r="I37"/>
      <c r="J37" s="3">
        <f>FLOOR((vrouwenploeg!J17)*Gradings!J37,0.01)</f>
        <v>0</v>
      </c>
      <c r="K37"/>
      <c r="L37" s="3">
        <f>FLOOR((vrouwenploeg!L17)*Gradings!L37,0.01)</f>
        <v>0</v>
      </c>
      <c r="M37"/>
      <c r="N37" s="3">
        <f>FLOOR((vrouwenploeg!N17)*Gradings!N37,0.01)</f>
        <v>0</v>
      </c>
      <c r="O37"/>
      <c r="P37" s="3">
        <f>FLOOR((vrouwenploeg!P17)*Gradings!P37,0.01)</f>
        <v>0</v>
      </c>
      <c r="Q37"/>
      <c r="R37" s="3">
        <f>FLOOR((vrouwenploeg!R17)*Gradings!R37,0.01)</f>
        <v>53.69</v>
      </c>
      <c r="S37"/>
      <c r="T37" s="3">
        <f>FLOOR((vrouwenploeg!T17)*Gradings!T37,0.01)</f>
        <v>0</v>
      </c>
      <c r="U37"/>
      <c r="V37" s="3">
        <f>FLOOR((vrouwenploeg!V17)*Gradings!V37,0.01)</f>
        <v>0</v>
      </c>
      <c r="W37"/>
      <c r="X37" s="3">
        <f>FLOOR((vrouwenploeg!X17)*Gradings!X37,0.01)</f>
        <v>0</v>
      </c>
      <c r="Y37"/>
      <c r="Z37" s="3">
        <f>FLOOR((vrouwenploeg!Z17)*Gradings!Z37,0.01)</f>
        <v>0</v>
      </c>
      <c r="AA37"/>
      <c r="AB37" s="3">
        <f>FLOOR((vrouwenploeg!AB17)*Gradings!AB37,0.01)</f>
        <v>0</v>
      </c>
      <c r="AC37"/>
      <c r="AD37" s="3">
        <f>FLOOR((vrouwenploeg!AD17)*Gradings!AD37,0.01)</f>
        <v>0</v>
      </c>
    </row>
    <row r="38" spans="1:61" x14ac:dyDescent="0.2">
      <c r="E38"/>
      <c r="G38"/>
      <c r="I38"/>
      <c r="K38"/>
      <c r="M38"/>
      <c r="O38"/>
      <c r="Q38"/>
      <c r="S38"/>
      <c r="U38"/>
      <c r="W38"/>
      <c r="Y38"/>
      <c r="AA38"/>
      <c r="AC38"/>
    </row>
    <row r="39" spans="1:61" x14ac:dyDescent="0.2">
      <c r="E39"/>
      <c r="G39"/>
      <c r="I39"/>
      <c r="K39"/>
      <c r="M39"/>
      <c r="O39"/>
      <c r="Q39"/>
      <c r="S39"/>
      <c r="U39"/>
      <c r="W39"/>
      <c r="Y39"/>
      <c r="AA39"/>
      <c r="AC39"/>
      <c r="AG39" t="s">
        <v>52</v>
      </c>
    </row>
    <row r="40" spans="1:61" x14ac:dyDescent="0.2">
      <c r="D40">
        <f>Gradings!D19</f>
        <v>0</v>
      </c>
      <c r="E40"/>
      <c r="F40">
        <f>Gradings!F19</f>
        <v>0</v>
      </c>
      <c r="G40"/>
      <c r="H40">
        <f>Gradings!H19</f>
        <v>0</v>
      </c>
      <c r="I40"/>
      <c r="J40">
        <f>Gradings!J19</f>
        <v>0</v>
      </c>
      <c r="K40"/>
      <c r="L40">
        <f>Gradings!L19</f>
        <v>0</v>
      </c>
      <c r="M40"/>
      <c r="N40">
        <f>Gradings!N19</f>
        <v>0</v>
      </c>
      <c r="O40"/>
      <c r="P40">
        <f>Gradings!P19</f>
        <v>0</v>
      </c>
      <c r="Q40"/>
      <c r="R40">
        <f>Gradings!R19</f>
        <v>0</v>
      </c>
      <c r="S40"/>
      <c r="T40">
        <f>Gradings!T19</f>
        <v>0</v>
      </c>
      <c r="U40"/>
      <c r="V40">
        <f>Gradings!V19</f>
        <v>0</v>
      </c>
      <c r="W40"/>
      <c r="X40">
        <f>Gradings!X19</f>
        <v>0</v>
      </c>
      <c r="Y40"/>
      <c r="Z40">
        <f>Gradings!Z19</f>
        <v>0</v>
      </c>
      <c r="AA40"/>
      <c r="AB40">
        <f>Gradings!AB19</f>
        <v>0</v>
      </c>
      <c r="AC40"/>
      <c r="AD40">
        <f>Gradings!AD19</f>
        <v>0</v>
      </c>
      <c r="AF40" t="s">
        <v>70</v>
      </c>
      <c r="AG40" t="s">
        <v>43</v>
      </c>
      <c r="AH40" t="s">
        <v>71</v>
      </c>
    </row>
    <row r="41" spans="1:61" x14ac:dyDescent="0.2">
      <c r="A41" s="4" t="str">
        <f>A1</f>
        <v>MANNEN</v>
      </c>
      <c r="D41" s="4">
        <f>D1</f>
        <v>35</v>
      </c>
      <c r="E41"/>
      <c r="F41" s="4">
        <f>F1</f>
        <v>40</v>
      </c>
      <c r="G41"/>
      <c r="H41" s="4">
        <f>H1</f>
        <v>45</v>
      </c>
      <c r="I41"/>
      <c r="J41" s="4">
        <f>J1</f>
        <v>50</v>
      </c>
      <c r="K41"/>
      <c r="L41" s="4">
        <f>L1</f>
        <v>55</v>
      </c>
      <c r="M41"/>
      <c r="N41" s="4">
        <f>N1</f>
        <v>60</v>
      </c>
      <c r="O41"/>
      <c r="P41" s="4">
        <f>P1</f>
        <v>65</v>
      </c>
      <c r="Q41"/>
      <c r="R41" s="4">
        <f>R1</f>
        <v>70</v>
      </c>
      <c r="S41"/>
      <c r="T41" s="4">
        <f>T1</f>
        <v>75</v>
      </c>
      <c r="U41"/>
      <c r="V41" s="4">
        <f>V1</f>
        <v>80</v>
      </c>
      <c r="W41"/>
      <c r="X41" s="4">
        <f>X1</f>
        <v>85</v>
      </c>
      <c r="Y41"/>
      <c r="Z41" s="4">
        <f>Z1</f>
        <v>90</v>
      </c>
      <c r="AA41"/>
      <c r="AB41" s="4">
        <f>AB1</f>
        <v>95</v>
      </c>
      <c r="AC41"/>
      <c r="AD41" s="4">
        <f>AD1</f>
        <v>100</v>
      </c>
      <c r="AH41" t="s">
        <v>72</v>
      </c>
      <c r="AI41">
        <f>D41</f>
        <v>35</v>
      </c>
      <c r="AK41">
        <f>F41</f>
        <v>40</v>
      </c>
      <c r="AM41">
        <f>H41</f>
        <v>45</v>
      </c>
      <c r="AO41">
        <f>J41</f>
        <v>50</v>
      </c>
      <c r="AQ41">
        <f>L41</f>
        <v>55</v>
      </c>
      <c r="AS41">
        <f>N41</f>
        <v>60</v>
      </c>
      <c r="AU41">
        <f>P41</f>
        <v>65</v>
      </c>
      <c r="AW41">
        <f>R41</f>
        <v>70</v>
      </c>
      <c r="AY41">
        <f>T41</f>
        <v>75</v>
      </c>
      <c r="BA41">
        <f>V41</f>
        <v>80</v>
      </c>
      <c r="BC41">
        <f>X41</f>
        <v>85</v>
      </c>
      <c r="BE41">
        <f>Z41</f>
        <v>90</v>
      </c>
      <c r="BG41">
        <f>AB41</f>
        <v>95</v>
      </c>
      <c r="BI41">
        <f>AD41</f>
        <v>100</v>
      </c>
    </row>
    <row r="42" spans="1:61" x14ac:dyDescent="0.2">
      <c r="A42" s="4" t="s">
        <v>48</v>
      </c>
      <c r="D42" s="4"/>
      <c r="E42"/>
      <c r="F42" s="4"/>
      <c r="G42"/>
      <c r="H42" s="4"/>
      <c r="I42"/>
      <c r="J42" s="4"/>
      <c r="K42"/>
      <c r="L42" s="4"/>
      <c r="M42"/>
      <c r="N42" s="4"/>
      <c r="O42"/>
      <c r="P42" s="4"/>
      <c r="Q42"/>
      <c r="R42" s="4"/>
      <c r="S42"/>
      <c r="T42" s="4"/>
      <c r="U42"/>
      <c r="V42" s="4"/>
      <c r="W42"/>
      <c r="X42" s="4"/>
      <c r="Y42"/>
      <c r="Z42" s="4"/>
      <c r="AA42"/>
      <c r="AB42" s="4"/>
      <c r="AC42"/>
      <c r="AD42" s="4"/>
    </row>
    <row r="43" spans="1:61" x14ac:dyDescent="0.2">
      <c r="A43" s="4" t="str">
        <f t="shared" ref="A43:A50" si="1">A3</f>
        <v>100m</v>
      </c>
      <c r="B43">
        <f>IF(SUM(D43:AF43)&gt;0,SUM(D43:AF43),0)</f>
        <v>688</v>
      </c>
      <c r="D43" s="4">
        <f t="shared" ref="D43:D50" si="2">IF(D3&gt;0.1,INT($F121/D3-$H121)+D$40,0)</f>
        <v>688</v>
      </c>
      <c r="E43"/>
      <c r="F43" s="4">
        <f t="shared" ref="F43:F50" si="3">IF(F3&gt;0.1,INT($F121/F3-$H121)+F$40,0)</f>
        <v>0</v>
      </c>
      <c r="G43"/>
      <c r="H43" s="4">
        <f t="shared" ref="H43:H50" si="4">IF(H3&gt;0.1,INT($F121/H3-$H121)+H$40,0)</f>
        <v>0</v>
      </c>
      <c r="I43"/>
      <c r="J43" s="4">
        <f t="shared" ref="J43:J50" si="5">IF(J3&gt;0.1,INT($F121/J3-$H121)+J$40,0)</f>
        <v>0</v>
      </c>
      <c r="K43"/>
      <c r="L43" s="4">
        <f t="shared" ref="L43:L50" si="6">IF(L3&gt;0.1,INT($F121/L3-$H121)+L$40,0)</f>
        <v>0</v>
      </c>
      <c r="M43"/>
      <c r="N43" s="4">
        <f t="shared" ref="N43:N50" si="7">IF(N3&gt;0.1,INT($F121/N3-$H121)+N$40,0)</f>
        <v>0</v>
      </c>
      <c r="O43"/>
      <c r="P43" s="4">
        <f t="shared" ref="P43:P50" si="8">IF(P3&gt;0.1,INT($F121/P3-$H121)+P$40,0)</f>
        <v>0</v>
      </c>
      <c r="Q43"/>
      <c r="R43" s="4">
        <f t="shared" ref="R43:R50" si="9">IF(R3&gt;0.1,INT($F121/R3-$H121)+R$40,0)</f>
        <v>0</v>
      </c>
      <c r="S43"/>
      <c r="T43" s="4">
        <f t="shared" ref="T43:T50" si="10">IF(T3&gt;0.1,INT($F121/T3-$H121)+T$40,0)</f>
        <v>0</v>
      </c>
      <c r="U43"/>
      <c r="V43" s="4">
        <f t="shared" ref="V43:V50" si="11">IF(V3&gt;0.1,INT($F121/V3-$H121)+V$40,0)</f>
        <v>0</v>
      </c>
      <c r="W43"/>
      <c r="X43" s="4">
        <f t="shared" ref="X43:X50" si="12">IF(X3&gt;0.1,INT($F121/X3-$H121)+X$40,0)</f>
        <v>0</v>
      </c>
      <c r="Y43"/>
      <c r="Z43" s="4">
        <f t="shared" ref="Z43:Z50" si="13">IF(Z3&gt;0.1,INT($F121/Z3-$H121)+Z$40,0)</f>
        <v>0</v>
      </c>
      <c r="AA43"/>
      <c r="AB43" s="4">
        <f t="shared" ref="AB43:AB50" si="14">IF(AB3&gt;0.1,INT($F121/AB3-$H121)+AB$40,0)</f>
        <v>0</v>
      </c>
      <c r="AC43"/>
      <c r="AD43" s="4">
        <f t="shared" ref="AD43:AD50" si="15">IF(AD3&gt;0.1,INT($F121/AD3-$H121)+AD$40,0)</f>
        <v>0</v>
      </c>
      <c r="AG43" t="s">
        <v>18</v>
      </c>
      <c r="AH43">
        <f>SUM(AI43:BI43)</f>
        <v>1</v>
      </c>
      <c r="AI43">
        <f>IF(mannenploeg!D3&gt;0.1,1,0)</f>
        <v>1</v>
      </c>
      <c r="AK43">
        <f>IF(mannenploeg!F3&gt;0.1,1,0)</f>
        <v>0</v>
      </c>
      <c r="AM43">
        <f>IF(mannenploeg!H3&gt;0.1,1,0)</f>
        <v>0</v>
      </c>
      <c r="AO43">
        <f>IF(mannenploeg!J3&gt;0.1,1,0)</f>
        <v>0</v>
      </c>
      <c r="AQ43">
        <f>IF(mannenploeg!L3&gt;0.1,1,0)</f>
        <v>0</v>
      </c>
      <c r="AS43">
        <f>IF(mannenploeg!N3&gt;0.1,1,0)</f>
        <v>0</v>
      </c>
      <c r="AU43">
        <f>IF(mannenploeg!P3&gt;0.1,1,0)</f>
        <v>0</v>
      </c>
      <c r="AW43">
        <f>IF(mannenploeg!R3&gt;0.1,1,0)</f>
        <v>0</v>
      </c>
      <c r="AY43">
        <f>IF(mannenploeg!T3&gt;0.1,1,0)</f>
        <v>0</v>
      </c>
      <c r="BA43">
        <f>IF(mannenploeg!V3&gt;0.1,1,0)</f>
        <v>0</v>
      </c>
      <c r="BC43">
        <f>IF(mannenploeg!X3&gt;0.1,1,0)</f>
        <v>0</v>
      </c>
      <c r="BE43">
        <f>IF(mannenploeg!Z3&gt;0.1,1,0)</f>
        <v>0</v>
      </c>
      <c r="BG43">
        <f>IF(mannenploeg!AB3&gt;0.1,1,0)</f>
        <v>0</v>
      </c>
      <c r="BI43">
        <f>IF(mannenploeg!AD3&gt;0.1,1,0)</f>
        <v>0</v>
      </c>
    </row>
    <row r="44" spans="1:61" x14ac:dyDescent="0.2">
      <c r="A44" s="4" t="str">
        <f t="shared" si="1"/>
        <v>200m</v>
      </c>
      <c r="B44">
        <f t="shared" ref="B44:B57" si="16">IF(SUM(D44:AF44)&gt;0,SUM(D44:AF44),0)</f>
        <v>710</v>
      </c>
      <c r="D44" s="4">
        <f t="shared" si="2"/>
        <v>0</v>
      </c>
      <c r="E44"/>
      <c r="F44" s="4">
        <f t="shared" si="3"/>
        <v>0</v>
      </c>
      <c r="G44"/>
      <c r="H44" s="4">
        <f t="shared" si="4"/>
        <v>0</v>
      </c>
      <c r="I44"/>
      <c r="J44" s="4">
        <f t="shared" si="5"/>
        <v>0</v>
      </c>
      <c r="K44"/>
      <c r="L44" s="4">
        <f t="shared" si="6"/>
        <v>0</v>
      </c>
      <c r="M44"/>
      <c r="N44" s="4">
        <f t="shared" si="7"/>
        <v>0</v>
      </c>
      <c r="O44"/>
      <c r="P44" s="4">
        <f t="shared" si="8"/>
        <v>0</v>
      </c>
      <c r="Q44"/>
      <c r="R44" s="4">
        <f t="shared" si="9"/>
        <v>710</v>
      </c>
      <c r="S44"/>
      <c r="T44" s="4">
        <f t="shared" si="10"/>
        <v>0</v>
      </c>
      <c r="U44"/>
      <c r="V44" s="4">
        <f t="shared" si="11"/>
        <v>0</v>
      </c>
      <c r="W44"/>
      <c r="X44" s="4">
        <f t="shared" si="12"/>
        <v>0</v>
      </c>
      <c r="Y44"/>
      <c r="Z44" s="4">
        <f t="shared" si="13"/>
        <v>0</v>
      </c>
      <c r="AA44"/>
      <c r="AB44" s="4">
        <f t="shared" si="14"/>
        <v>0</v>
      </c>
      <c r="AC44"/>
      <c r="AD44" s="4">
        <f t="shared" si="15"/>
        <v>0</v>
      </c>
      <c r="AH44">
        <f t="shared" ref="AH44:AH57" si="17">SUM(AI44:BI44)</f>
        <v>1</v>
      </c>
      <c r="AI44">
        <f>IF(mannenploeg!D4&gt;0.1,1,0)</f>
        <v>0</v>
      </c>
      <c r="AK44">
        <f>IF(mannenploeg!F4&gt;0.1,1,0)</f>
        <v>0</v>
      </c>
      <c r="AM44">
        <f>IF(mannenploeg!H4&gt;0.1,1,0)</f>
        <v>0</v>
      </c>
      <c r="AO44">
        <f>IF(mannenploeg!J4&gt;0.1,1,0)</f>
        <v>0</v>
      </c>
      <c r="AQ44">
        <f>IF(mannenploeg!L4&gt;0.1,1,0)</f>
        <v>0</v>
      </c>
      <c r="AS44">
        <f>IF(mannenploeg!N4&gt;0.1,1,0)</f>
        <v>0</v>
      </c>
      <c r="AU44">
        <f>IF(mannenploeg!P4&gt;0.1,1,0)</f>
        <v>0</v>
      </c>
      <c r="AW44">
        <f>IF(mannenploeg!R4&gt;0.1,1,0)</f>
        <v>1</v>
      </c>
      <c r="AY44">
        <f>IF(mannenploeg!T4&gt;0.1,1,0)</f>
        <v>0</v>
      </c>
      <c r="BA44">
        <f>IF(mannenploeg!V4&gt;0.1,1,0)</f>
        <v>0</v>
      </c>
      <c r="BC44">
        <f>IF(mannenploeg!X4&gt;0.1,1,0)</f>
        <v>0</v>
      </c>
      <c r="BE44">
        <f>IF(mannenploeg!Z4&gt;0.1,1,0)</f>
        <v>0</v>
      </c>
      <c r="BG44">
        <f>IF(mannenploeg!AB4&gt;0.1,1,0)</f>
        <v>0</v>
      </c>
      <c r="BI44">
        <f>IF(mannenploeg!AD4&gt;0.1,1,0)</f>
        <v>0</v>
      </c>
    </row>
    <row r="45" spans="1:61" x14ac:dyDescent="0.2">
      <c r="A45" s="4" t="str">
        <f t="shared" si="1"/>
        <v>400m</v>
      </c>
      <c r="B45">
        <f t="shared" si="16"/>
        <v>624</v>
      </c>
      <c r="D45" s="4">
        <f t="shared" si="2"/>
        <v>0</v>
      </c>
      <c r="E45"/>
      <c r="F45" s="4">
        <f t="shared" si="3"/>
        <v>0</v>
      </c>
      <c r="G45"/>
      <c r="H45" s="4">
        <f t="shared" si="4"/>
        <v>0</v>
      </c>
      <c r="I45"/>
      <c r="J45" s="4">
        <f t="shared" si="5"/>
        <v>0</v>
      </c>
      <c r="K45"/>
      <c r="L45" s="4">
        <f t="shared" si="6"/>
        <v>0</v>
      </c>
      <c r="M45"/>
      <c r="N45" s="4">
        <f t="shared" si="7"/>
        <v>0</v>
      </c>
      <c r="O45"/>
      <c r="P45" s="4">
        <f t="shared" si="8"/>
        <v>0</v>
      </c>
      <c r="Q45"/>
      <c r="R45" s="4">
        <f t="shared" si="9"/>
        <v>624</v>
      </c>
      <c r="S45"/>
      <c r="T45" s="4">
        <f t="shared" si="10"/>
        <v>0</v>
      </c>
      <c r="U45"/>
      <c r="V45" s="4">
        <f t="shared" si="11"/>
        <v>0</v>
      </c>
      <c r="W45"/>
      <c r="X45" s="4">
        <f t="shared" si="12"/>
        <v>0</v>
      </c>
      <c r="Y45"/>
      <c r="Z45" s="4">
        <f t="shared" si="13"/>
        <v>0</v>
      </c>
      <c r="AA45"/>
      <c r="AB45" s="4">
        <f t="shared" si="14"/>
        <v>0</v>
      </c>
      <c r="AC45"/>
      <c r="AD45" s="4">
        <f t="shared" si="15"/>
        <v>0</v>
      </c>
      <c r="AH45">
        <f t="shared" si="17"/>
        <v>1</v>
      </c>
      <c r="AI45">
        <f>IF(mannenploeg!D5&gt;0.1,1,0)</f>
        <v>0</v>
      </c>
      <c r="AK45">
        <f>IF(mannenploeg!F5&gt;0.1,1,0)</f>
        <v>0</v>
      </c>
      <c r="AM45">
        <f>IF(mannenploeg!H5&gt;0.1,1,0)</f>
        <v>0</v>
      </c>
      <c r="AO45">
        <f>IF(mannenploeg!J5&gt;0.1,1,0)</f>
        <v>0</v>
      </c>
      <c r="AQ45">
        <f>IF(mannenploeg!L5&gt;0.1,1,0)</f>
        <v>0</v>
      </c>
      <c r="AS45">
        <f>IF(mannenploeg!N5&gt;0.1,1,0)</f>
        <v>0</v>
      </c>
      <c r="AU45">
        <f>IF(mannenploeg!P5&gt;0.1,1,0)</f>
        <v>0</v>
      </c>
      <c r="AW45">
        <f>IF(mannenploeg!R5&gt;0.1,1,0)</f>
        <v>1</v>
      </c>
      <c r="AY45">
        <f>IF(mannenploeg!T5&gt;0.1,1,0)</f>
        <v>0</v>
      </c>
      <c r="BA45">
        <f>IF(mannenploeg!V5&gt;0.1,1,0)</f>
        <v>0</v>
      </c>
      <c r="BC45">
        <f>IF(mannenploeg!X5&gt;0.1,1,0)</f>
        <v>0</v>
      </c>
      <c r="BE45">
        <f>IF(mannenploeg!Z5&gt;0.1,1,0)</f>
        <v>0</v>
      </c>
      <c r="BG45">
        <f>IF(mannenploeg!AB5&gt;0.1,1,0)</f>
        <v>0</v>
      </c>
      <c r="BI45">
        <f>IF(mannenploeg!AD5&gt;0.1,1,0)</f>
        <v>0</v>
      </c>
    </row>
    <row r="46" spans="1:61" x14ac:dyDescent="0.2">
      <c r="A46" s="4" t="str">
        <f t="shared" si="1"/>
        <v>800m</v>
      </c>
      <c r="B46">
        <f t="shared" si="16"/>
        <v>889</v>
      </c>
      <c r="D46" s="4">
        <f t="shared" si="2"/>
        <v>0</v>
      </c>
      <c r="E46"/>
      <c r="F46" s="4">
        <f t="shared" si="3"/>
        <v>0</v>
      </c>
      <c r="G46"/>
      <c r="H46" s="4">
        <f t="shared" si="4"/>
        <v>0</v>
      </c>
      <c r="I46"/>
      <c r="J46" s="4">
        <f t="shared" si="5"/>
        <v>0</v>
      </c>
      <c r="K46"/>
      <c r="L46" s="4">
        <f t="shared" si="6"/>
        <v>0</v>
      </c>
      <c r="M46"/>
      <c r="N46" s="4">
        <f t="shared" si="7"/>
        <v>0</v>
      </c>
      <c r="O46"/>
      <c r="P46" s="4">
        <f t="shared" si="8"/>
        <v>0</v>
      </c>
      <c r="Q46"/>
      <c r="R46" s="4">
        <f t="shared" si="9"/>
        <v>889</v>
      </c>
      <c r="S46"/>
      <c r="T46" s="4">
        <f t="shared" si="10"/>
        <v>0</v>
      </c>
      <c r="U46"/>
      <c r="V46" s="4">
        <f t="shared" si="11"/>
        <v>0</v>
      </c>
      <c r="W46"/>
      <c r="X46" s="4">
        <f t="shared" si="12"/>
        <v>0</v>
      </c>
      <c r="Y46"/>
      <c r="Z46" s="4">
        <f t="shared" si="13"/>
        <v>0</v>
      </c>
      <c r="AA46"/>
      <c r="AB46" s="4">
        <f t="shared" si="14"/>
        <v>0</v>
      </c>
      <c r="AC46"/>
      <c r="AD46" s="4">
        <f t="shared" si="15"/>
        <v>0</v>
      </c>
      <c r="AH46">
        <f t="shared" si="17"/>
        <v>1</v>
      </c>
      <c r="AI46">
        <f>IF(mannenploeg!D6&gt;0.1,1,0)</f>
        <v>0</v>
      </c>
      <c r="AK46">
        <f>IF(mannenploeg!F6&gt;0.1,1,0)</f>
        <v>0</v>
      </c>
      <c r="AM46">
        <f>IF(mannenploeg!H6&gt;0.1,1,0)</f>
        <v>0</v>
      </c>
      <c r="AO46">
        <f>IF(mannenploeg!J6&gt;0.1,1,0)</f>
        <v>0</v>
      </c>
      <c r="AQ46">
        <f>IF(mannenploeg!L6&gt;0.1,1,0)</f>
        <v>0</v>
      </c>
      <c r="AS46">
        <f>IF(mannenploeg!N6&gt;0.1,1,0)</f>
        <v>0</v>
      </c>
      <c r="AU46">
        <f>IF(mannenploeg!P6&gt;0.1,1,0)</f>
        <v>0</v>
      </c>
      <c r="AW46">
        <f>IF(mannenploeg!R6&gt;0.1,1,0)</f>
        <v>1</v>
      </c>
      <c r="AY46">
        <f>IF(mannenploeg!T6&gt;0.1,1,0)</f>
        <v>0</v>
      </c>
      <c r="BA46">
        <f>IF(mannenploeg!V6&gt;0.1,1,0)</f>
        <v>0</v>
      </c>
      <c r="BC46">
        <f>IF(mannenploeg!X6&gt;0.1,1,0)</f>
        <v>0</v>
      </c>
      <c r="BE46">
        <f>IF(mannenploeg!Z6&gt;0.1,1,0)</f>
        <v>0</v>
      </c>
      <c r="BG46">
        <f>IF(mannenploeg!AB6&gt;0.1,1,0)</f>
        <v>0</v>
      </c>
      <c r="BI46">
        <f>IF(mannenploeg!AD6&gt;0.1,1,0)</f>
        <v>0</v>
      </c>
    </row>
    <row r="47" spans="1:61" x14ac:dyDescent="0.2">
      <c r="A47" s="4" t="str">
        <f t="shared" si="1"/>
        <v>1500m</v>
      </c>
      <c r="B47">
        <f t="shared" si="16"/>
        <v>1044</v>
      </c>
      <c r="D47" s="4">
        <f t="shared" si="2"/>
        <v>0</v>
      </c>
      <c r="E47"/>
      <c r="F47" s="4">
        <f t="shared" si="3"/>
        <v>0</v>
      </c>
      <c r="G47"/>
      <c r="H47" s="4">
        <f t="shared" si="4"/>
        <v>0</v>
      </c>
      <c r="I47"/>
      <c r="J47" s="4">
        <f t="shared" si="5"/>
        <v>0</v>
      </c>
      <c r="K47"/>
      <c r="L47" s="4">
        <f t="shared" si="6"/>
        <v>0</v>
      </c>
      <c r="M47"/>
      <c r="N47" s="4">
        <f t="shared" si="7"/>
        <v>0</v>
      </c>
      <c r="O47"/>
      <c r="P47" s="4">
        <f t="shared" si="8"/>
        <v>0</v>
      </c>
      <c r="Q47"/>
      <c r="R47" s="4">
        <f t="shared" si="9"/>
        <v>1044</v>
      </c>
      <c r="S47"/>
      <c r="T47" s="4">
        <f t="shared" si="10"/>
        <v>0</v>
      </c>
      <c r="U47"/>
      <c r="V47" s="4">
        <f t="shared" si="11"/>
        <v>0</v>
      </c>
      <c r="W47"/>
      <c r="X47" s="4">
        <f t="shared" si="12"/>
        <v>0</v>
      </c>
      <c r="Y47"/>
      <c r="Z47" s="4">
        <f t="shared" si="13"/>
        <v>0</v>
      </c>
      <c r="AA47"/>
      <c r="AB47" s="4">
        <f t="shared" si="14"/>
        <v>0</v>
      </c>
      <c r="AC47"/>
      <c r="AD47" s="4">
        <f t="shared" si="15"/>
        <v>0</v>
      </c>
      <c r="AH47">
        <f t="shared" si="17"/>
        <v>1</v>
      </c>
      <c r="AI47">
        <f>IF(mannenploeg!D7&gt;0.1,1,0)</f>
        <v>0</v>
      </c>
      <c r="AK47">
        <f>IF(mannenploeg!F7&gt;0.1,1,0)</f>
        <v>0</v>
      </c>
      <c r="AM47">
        <f>IF(mannenploeg!H7&gt;0.1,1,0)</f>
        <v>0</v>
      </c>
      <c r="AO47">
        <f>IF(mannenploeg!J7&gt;0.1,1,0)</f>
        <v>0</v>
      </c>
      <c r="AQ47">
        <f>IF(mannenploeg!L7&gt;0.1,1,0)</f>
        <v>0</v>
      </c>
      <c r="AS47">
        <f>IF(mannenploeg!N7&gt;0.1,1,0)</f>
        <v>0</v>
      </c>
      <c r="AU47">
        <f>IF(mannenploeg!P7&gt;0.1,1,0)</f>
        <v>0</v>
      </c>
      <c r="AW47">
        <f>IF(mannenploeg!R7&gt;0.1,1,0)</f>
        <v>1</v>
      </c>
      <c r="AY47">
        <f>IF(mannenploeg!T7&gt;0.1,1,0)</f>
        <v>0</v>
      </c>
      <c r="BA47">
        <f>IF(mannenploeg!V7&gt;0.1,1,0)</f>
        <v>0</v>
      </c>
      <c r="BC47">
        <f>IF(mannenploeg!X7&gt;0.1,1,0)</f>
        <v>0</v>
      </c>
      <c r="BE47">
        <f>IF(mannenploeg!Z7&gt;0.1,1,0)</f>
        <v>0</v>
      </c>
      <c r="BG47">
        <f>IF(mannenploeg!AB7&gt;0.1,1,0)</f>
        <v>0</v>
      </c>
      <c r="BI47">
        <f>IF(mannenploeg!AD7&gt;0.1,1,0)</f>
        <v>0</v>
      </c>
    </row>
    <row r="48" spans="1:61" x14ac:dyDescent="0.2">
      <c r="A48" s="4" t="str">
        <f t="shared" si="1"/>
        <v>5000m</v>
      </c>
      <c r="B48">
        <f t="shared" si="16"/>
        <v>1295</v>
      </c>
      <c r="D48" s="4">
        <f t="shared" si="2"/>
        <v>0</v>
      </c>
      <c r="E48"/>
      <c r="F48" s="4">
        <f t="shared" si="3"/>
        <v>0</v>
      </c>
      <c r="G48"/>
      <c r="H48" s="4">
        <f t="shared" si="4"/>
        <v>0</v>
      </c>
      <c r="I48"/>
      <c r="J48" s="4">
        <f t="shared" si="5"/>
        <v>0</v>
      </c>
      <c r="K48"/>
      <c r="L48" s="4">
        <f t="shared" si="6"/>
        <v>0</v>
      </c>
      <c r="M48"/>
      <c r="N48" s="4">
        <f t="shared" si="7"/>
        <v>0</v>
      </c>
      <c r="O48"/>
      <c r="P48" s="4">
        <f t="shared" si="8"/>
        <v>0</v>
      </c>
      <c r="Q48"/>
      <c r="R48" s="4">
        <f t="shared" si="9"/>
        <v>1295</v>
      </c>
      <c r="S48"/>
      <c r="T48" s="4">
        <f t="shared" si="10"/>
        <v>0</v>
      </c>
      <c r="U48"/>
      <c r="V48" s="4">
        <f t="shared" si="11"/>
        <v>0</v>
      </c>
      <c r="W48"/>
      <c r="X48" s="4">
        <f t="shared" si="12"/>
        <v>0</v>
      </c>
      <c r="Y48"/>
      <c r="Z48" s="4">
        <f t="shared" si="13"/>
        <v>0</v>
      </c>
      <c r="AA48"/>
      <c r="AB48" s="4">
        <f t="shared" si="14"/>
        <v>0</v>
      </c>
      <c r="AC48"/>
      <c r="AD48" s="4">
        <f t="shared" si="15"/>
        <v>0</v>
      </c>
      <c r="AH48">
        <f t="shared" si="17"/>
        <v>1</v>
      </c>
      <c r="AI48">
        <f>IF(mannenploeg!D8&gt;0.1,1,0)</f>
        <v>0</v>
      </c>
      <c r="AK48">
        <f>IF(mannenploeg!F8&gt;0.1,1,0)</f>
        <v>0</v>
      </c>
      <c r="AM48">
        <f>IF(mannenploeg!H8&gt;0.1,1,0)</f>
        <v>0</v>
      </c>
      <c r="AO48">
        <f>IF(mannenploeg!J8&gt;0.1,1,0)</f>
        <v>0</v>
      </c>
      <c r="AQ48">
        <f>IF(mannenploeg!L8&gt;0.1,1,0)</f>
        <v>0</v>
      </c>
      <c r="AS48">
        <f>IF(mannenploeg!N8&gt;0.1,1,0)</f>
        <v>0</v>
      </c>
      <c r="AU48">
        <f>IF(mannenploeg!P8&gt;0.1,1,0)</f>
        <v>0</v>
      </c>
      <c r="AW48">
        <f>IF(mannenploeg!R8&gt;0.1,1,0)</f>
        <v>1</v>
      </c>
      <c r="AY48">
        <f>IF(mannenploeg!T8&gt;0.1,1,0)</f>
        <v>0</v>
      </c>
      <c r="BA48">
        <f>IF(mannenploeg!V8&gt;0.1,1,0)</f>
        <v>0</v>
      </c>
      <c r="BC48">
        <f>IF(mannenploeg!X8&gt;0.1,1,0)</f>
        <v>0</v>
      </c>
      <c r="BE48">
        <f>IF(mannenploeg!Z8&gt;0.1,1,0)</f>
        <v>0</v>
      </c>
      <c r="BG48">
        <f>IF(mannenploeg!AB8&gt;0.1,1,0)</f>
        <v>0</v>
      </c>
      <c r="BI48">
        <f>IF(mannenploeg!AD8&gt;0.1,1,0)</f>
        <v>0</v>
      </c>
    </row>
    <row r="49" spans="1:61" x14ac:dyDescent="0.2">
      <c r="A49" s="4" t="str">
        <f t="shared" si="1"/>
        <v>4x100</v>
      </c>
      <c r="B49">
        <f t="shared" si="16"/>
        <v>688</v>
      </c>
      <c r="D49" s="4">
        <f t="shared" si="2"/>
        <v>688</v>
      </c>
      <c r="E49"/>
      <c r="F49" s="4">
        <f t="shared" si="3"/>
        <v>0</v>
      </c>
      <c r="G49"/>
      <c r="H49" s="4">
        <f t="shared" si="4"/>
        <v>0</v>
      </c>
      <c r="I49"/>
      <c r="J49" s="4">
        <f t="shared" si="5"/>
        <v>0</v>
      </c>
      <c r="K49"/>
      <c r="L49" s="4">
        <f t="shared" si="6"/>
        <v>0</v>
      </c>
      <c r="M49"/>
      <c r="N49" s="4">
        <f t="shared" si="7"/>
        <v>0</v>
      </c>
      <c r="O49"/>
      <c r="P49" s="4">
        <f t="shared" si="8"/>
        <v>0</v>
      </c>
      <c r="Q49"/>
      <c r="R49" s="4">
        <f t="shared" si="9"/>
        <v>0</v>
      </c>
      <c r="S49"/>
      <c r="T49" s="4">
        <f t="shared" si="10"/>
        <v>0</v>
      </c>
      <c r="U49"/>
      <c r="V49" s="4">
        <f t="shared" si="11"/>
        <v>0</v>
      </c>
      <c r="W49"/>
      <c r="X49" s="4">
        <f t="shared" si="12"/>
        <v>0</v>
      </c>
      <c r="Y49"/>
      <c r="Z49" s="4">
        <f t="shared" si="13"/>
        <v>0</v>
      </c>
      <c r="AA49"/>
      <c r="AB49" s="4">
        <f t="shared" si="14"/>
        <v>0</v>
      </c>
      <c r="AC49"/>
      <c r="AD49" s="4">
        <f t="shared" si="15"/>
        <v>0</v>
      </c>
      <c r="AH49">
        <f t="shared" si="17"/>
        <v>1</v>
      </c>
      <c r="AI49">
        <f>IF(mannenploeg!D9&gt;0.1,1,0)</f>
        <v>1</v>
      </c>
      <c r="AK49">
        <f>IF(mannenploeg!F9&gt;0.1,1,0)</f>
        <v>0</v>
      </c>
      <c r="AM49">
        <f>IF(mannenploeg!H9&gt;0.1,1,0)</f>
        <v>0</v>
      </c>
      <c r="AO49">
        <f>IF(mannenploeg!J9&gt;0.1,1,0)</f>
        <v>0</v>
      </c>
      <c r="AQ49">
        <f>IF(mannenploeg!L9&gt;0.1,1,0)</f>
        <v>0</v>
      </c>
      <c r="AS49">
        <f>IF(mannenploeg!N9&gt;0.1,1,0)</f>
        <v>0</v>
      </c>
      <c r="AU49">
        <f>IF(mannenploeg!P9&gt;0.1,1,0)</f>
        <v>0</v>
      </c>
      <c r="AW49">
        <f>IF(mannenploeg!R9&gt;0.1,1,0)</f>
        <v>0</v>
      </c>
      <c r="AY49">
        <f>IF(mannenploeg!T9&gt;0.1,1,0)</f>
        <v>0</v>
      </c>
      <c r="BA49">
        <f>IF(mannenploeg!V9&gt;0.1,1,0)</f>
        <v>0</v>
      </c>
      <c r="BC49">
        <f>IF(mannenploeg!X9&gt;0.1,1,0)</f>
        <v>0</v>
      </c>
      <c r="BE49">
        <f>IF(mannenploeg!Z9&gt;0.1,1,0)</f>
        <v>0</v>
      </c>
      <c r="BG49">
        <f>IF(mannenploeg!AB9&gt;0.1,1,0)</f>
        <v>0</v>
      </c>
      <c r="BI49">
        <f>IF(mannenploeg!AD9&gt;0.1,1,0)</f>
        <v>0</v>
      </c>
    </row>
    <row r="50" spans="1:61" x14ac:dyDescent="0.2">
      <c r="A50" s="4" t="str">
        <f t="shared" si="1"/>
        <v>zweedse</v>
      </c>
      <c r="B50">
        <f t="shared" si="16"/>
        <v>751</v>
      </c>
      <c r="D50" s="4">
        <f t="shared" si="2"/>
        <v>751</v>
      </c>
      <c r="E50"/>
      <c r="F50" s="4">
        <f t="shared" si="3"/>
        <v>0</v>
      </c>
      <c r="G50"/>
      <c r="H50" s="4">
        <f t="shared" si="4"/>
        <v>0</v>
      </c>
      <c r="I50"/>
      <c r="J50" s="4">
        <f t="shared" si="5"/>
        <v>0</v>
      </c>
      <c r="K50"/>
      <c r="L50" s="4">
        <f t="shared" si="6"/>
        <v>0</v>
      </c>
      <c r="M50"/>
      <c r="N50" s="4">
        <f t="shared" si="7"/>
        <v>0</v>
      </c>
      <c r="O50"/>
      <c r="P50" s="4">
        <f t="shared" si="8"/>
        <v>0</v>
      </c>
      <c r="Q50"/>
      <c r="R50" s="4">
        <f t="shared" si="9"/>
        <v>0</v>
      </c>
      <c r="S50"/>
      <c r="T50" s="4">
        <f t="shared" si="10"/>
        <v>0</v>
      </c>
      <c r="U50"/>
      <c r="V50" s="4">
        <f t="shared" si="11"/>
        <v>0</v>
      </c>
      <c r="W50"/>
      <c r="X50" s="4">
        <f t="shared" si="12"/>
        <v>0</v>
      </c>
      <c r="Y50"/>
      <c r="Z50" s="4">
        <f t="shared" si="13"/>
        <v>0</v>
      </c>
      <c r="AA50"/>
      <c r="AB50" s="4">
        <f t="shared" si="14"/>
        <v>0</v>
      </c>
      <c r="AC50"/>
      <c r="AD50" s="4">
        <f t="shared" si="15"/>
        <v>0</v>
      </c>
      <c r="AH50">
        <f t="shared" si="17"/>
        <v>1</v>
      </c>
      <c r="AI50">
        <f>IF(mannenploeg!D10&gt;0.1,1,0)</f>
        <v>1</v>
      </c>
      <c r="AK50">
        <f>IF(mannenploeg!F10&gt;0.1,1,0)</f>
        <v>0</v>
      </c>
      <c r="AM50">
        <f>IF(mannenploeg!H10&gt;0.1,1,0)</f>
        <v>0</v>
      </c>
      <c r="AO50">
        <f>IF(mannenploeg!J10&gt;0.1,1,0)</f>
        <v>0</v>
      </c>
      <c r="AQ50">
        <f>IF(mannenploeg!L10&gt;0.1,1,0)</f>
        <v>0</v>
      </c>
      <c r="AS50">
        <f>IF(mannenploeg!N10&gt;0.1,1,0)</f>
        <v>0</v>
      </c>
      <c r="AU50">
        <f>IF(mannenploeg!P10&gt;0.1,1,0)</f>
        <v>0</v>
      </c>
      <c r="AW50">
        <f>IF(mannenploeg!R10&gt;0.1,1,0)</f>
        <v>0</v>
      </c>
      <c r="AY50">
        <f>IF(mannenploeg!T10&gt;0.1,1,0)</f>
        <v>0</v>
      </c>
      <c r="BA50">
        <f>IF(mannenploeg!V10&gt;0.1,1,0)</f>
        <v>0</v>
      </c>
      <c r="BC50">
        <f>IF(mannenploeg!X10&gt;0.1,1,0)</f>
        <v>0</v>
      </c>
      <c r="BE50">
        <f>IF(mannenploeg!Z10&gt;0.1,1,0)</f>
        <v>0</v>
      </c>
      <c r="BG50">
        <f>IF(mannenploeg!AB10&gt;0.1,1,0)</f>
        <v>0</v>
      </c>
      <c r="BI50">
        <f>IF(mannenploeg!AD10&gt;0.1,1,0)</f>
        <v>0</v>
      </c>
    </row>
    <row r="51" spans="1:61" x14ac:dyDescent="0.2">
      <c r="A51" s="4"/>
      <c r="D51" s="4"/>
      <c r="E51"/>
      <c r="F51" s="4"/>
      <c r="G51"/>
      <c r="H51" s="4"/>
      <c r="I51"/>
      <c r="J51" s="4"/>
      <c r="K51"/>
      <c r="L51" s="4"/>
      <c r="M51"/>
      <c r="N51" s="4"/>
      <c r="O51"/>
      <c r="P51" s="4"/>
      <c r="Q51"/>
      <c r="R51" s="4"/>
      <c r="S51"/>
      <c r="T51" s="4"/>
      <c r="U51"/>
      <c r="V51" s="4"/>
      <c r="W51"/>
      <c r="X51" s="4"/>
      <c r="Y51"/>
      <c r="Z51" s="4"/>
      <c r="AA51"/>
      <c r="AB51" s="4"/>
      <c r="AC51"/>
      <c r="AD51" s="4"/>
    </row>
    <row r="52" spans="1:61" x14ac:dyDescent="0.2">
      <c r="A52" s="4" t="str">
        <f t="shared" ref="A52:A57" si="18">A12</f>
        <v>hoog</v>
      </c>
      <c r="B52">
        <f t="shared" si="16"/>
        <v>992</v>
      </c>
      <c r="D52" s="4">
        <f t="shared" ref="D52:D57" si="19">IF(D12&gt;0.1,INT($F130*SQRT(D12)-$H130)+D$40,0)</f>
        <v>0</v>
      </c>
      <c r="E52"/>
      <c r="F52" s="4">
        <f t="shared" ref="F52:F57" si="20">IF(F12&gt;0.1,INT($F130*SQRT(F12)-$H130)+F$40,0)</f>
        <v>0</v>
      </c>
      <c r="G52"/>
      <c r="H52" s="4">
        <f t="shared" ref="H52:H57" si="21">IF(H12&gt;0.1,INT($F130*SQRT(H12)-$H130)+H$40,0)</f>
        <v>0</v>
      </c>
      <c r="I52"/>
      <c r="J52" s="4">
        <f t="shared" ref="J52:J57" si="22">IF(J12&gt;0.1,INT($F130*SQRT(J12)-$H130)+J$40,0)</f>
        <v>0</v>
      </c>
      <c r="K52"/>
      <c r="L52" s="4">
        <f t="shared" ref="L52:L57" si="23">IF(L12&gt;0.1,INT($F130*SQRT(L12)-$H130)+L$40,0)</f>
        <v>0</v>
      </c>
      <c r="M52"/>
      <c r="N52" s="4">
        <f t="shared" ref="N52:N57" si="24">IF(N12&gt;0.1,INT($F130*SQRT(N12)-$H130)+N$40,0)</f>
        <v>0</v>
      </c>
      <c r="O52"/>
      <c r="P52" s="4">
        <f t="shared" ref="P52:P57" si="25">IF(P12&gt;0.1,INT($F130*SQRT(P12)-$H130)+P$40,0)</f>
        <v>0</v>
      </c>
      <c r="Q52"/>
      <c r="R52" s="4">
        <f t="shared" ref="R52:R57" si="26">IF(R12&gt;0.1,INT($F130*SQRT(R12)-$H130)+R$40,0)</f>
        <v>992</v>
      </c>
      <c r="S52"/>
      <c r="T52" s="4">
        <f t="shared" ref="T52:T57" si="27">IF(T12&gt;0.1,INT($F130*SQRT(T12)-$H130)+T$40,0)</f>
        <v>0</v>
      </c>
      <c r="U52"/>
      <c r="V52" s="4">
        <f t="shared" ref="V52:V57" si="28">IF(V12&gt;0.1,INT($F130*SQRT(V12)-$H130)+V$40,0)</f>
        <v>0</v>
      </c>
      <c r="W52"/>
      <c r="X52" s="4">
        <f t="shared" ref="X52:X57" si="29">IF(X12&gt;0.1,INT($F130*SQRT(X12)-$H130)+X$40,0)</f>
        <v>0</v>
      </c>
      <c r="Y52"/>
      <c r="Z52" s="4">
        <f t="shared" ref="Z52:Z57" si="30">IF(Z12&gt;0.1,INT($F130*SQRT(Z12)-$H130)+Z$40,0)</f>
        <v>0</v>
      </c>
      <c r="AA52"/>
      <c r="AB52" s="4">
        <f t="shared" ref="AB52:AB57" si="31">IF(AB12&gt;0.1,INT($F130*SQRT(AB12)-$H130)+AB$40,0)</f>
        <v>0</v>
      </c>
      <c r="AC52"/>
      <c r="AD52" s="4">
        <f t="shared" ref="AD52:AD57" si="32">IF(AD12&gt;0.1,INT($F130*SQRT(AD12)-$H130)+AD$40,0)</f>
        <v>0</v>
      </c>
      <c r="AG52" t="s">
        <v>18</v>
      </c>
      <c r="AH52">
        <f t="shared" si="17"/>
        <v>1</v>
      </c>
      <c r="AI52">
        <f>IF(mannenploeg!D12&gt;0.1,1,0)</f>
        <v>0</v>
      </c>
      <c r="AK52">
        <f>IF(mannenploeg!F12&gt;0.1,1,0)</f>
        <v>0</v>
      </c>
      <c r="AM52">
        <f>IF(mannenploeg!H12&gt;0.1,1,0)</f>
        <v>0</v>
      </c>
      <c r="AO52">
        <f>IF(mannenploeg!J12&gt;0.1,1,0)</f>
        <v>0</v>
      </c>
      <c r="AQ52">
        <f>IF(mannenploeg!L12&gt;0.1,1,0)</f>
        <v>0</v>
      </c>
      <c r="AS52">
        <f>IF(mannenploeg!N12&gt;0.1,1,0)</f>
        <v>0</v>
      </c>
      <c r="AU52">
        <f>IF(mannenploeg!P12&gt;0.1,1,0)</f>
        <v>0</v>
      </c>
      <c r="AW52">
        <f>IF(mannenploeg!R12&gt;0.1,1,0)</f>
        <v>1</v>
      </c>
      <c r="AY52">
        <f>IF(mannenploeg!T12&gt;0.1,1,0)</f>
        <v>0</v>
      </c>
      <c r="BA52">
        <f>IF(mannenploeg!V12&gt;0.1,1,0)</f>
        <v>0</v>
      </c>
      <c r="BC52">
        <f>IF(mannenploeg!X12&gt;0.1,1,0)</f>
        <v>0</v>
      </c>
      <c r="BE52">
        <f>IF(mannenploeg!Z12&gt;0.1,1,0)</f>
        <v>0</v>
      </c>
      <c r="BG52">
        <f>IF(mannenploeg!AB12&gt;0.1,1,0)</f>
        <v>0</v>
      </c>
      <c r="BI52">
        <f>IF(mannenploeg!AD12&gt;0.1,1,0)</f>
        <v>0</v>
      </c>
    </row>
    <row r="53" spans="1:61" x14ac:dyDescent="0.2">
      <c r="A53" s="4" t="str">
        <f t="shared" si="18"/>
        <v>ver</v>
      </c>
      <c r="B53">
        <f t="shared" si="16"/>
        <v>998</v>
      </c>
      <c r="D53" s="4">
        <f t="shared" si="19"/>
        <v>0</v>
      </c>
      <c r="E53"/>
      <c r="F53" s="4">
        <f t="shared" si="20"/>
        <v>0</v>
      </c>
      <c r="G53"/>
      <c r="H53" s="4">
        <f t="shared" si="21"/>
        <v>0</v>
      </c>
      <c r="I53"/>
      <c r="J53" s="4">
        <f t="shared" si="22"/>
        <v>0</v>
      </c>
      <c r="K53"/>
      <c r="L53" s="4">
        <f t="shared" si="23"/>
        <v>0</v>
      </c>
      <c r="M53"/>
      <c r="N53" s="4">
        <f t="shared" si="24"/>
        <v>0</v>
      </c>
      <c r="O53"/>
      <c r="P53" s="4">
        <f t="shared" si="25"/>
        <v>0</v>
      </c>
      <c r="Q53"/>
      <c r="R53" s="4">
        <f t="shared" si="26"/>
        <v>998</v>
      </c>
      <c r="S53"/>
      <c r="T53" s="4">
        <f t="shared" si="27"/>
        <v>0</v>
      </c>
      <c r="U53"/>
      <c r="V53" s="4">
        <f t="shared" si="28"/>
        <v>0</v>
      </c>
      <c r="W53"/>
      <c r="X53" s="4">
        <f t="shared" si="29"/>
        <v>0</v>
      </c>
      <c r="Y53"/>
      <c r="Z53" s="4">
        <f t="shared" si="30"/>
        <v>0</v>
      </c>
      <c r="AA53"/>
      <c r="AB53" s="4">
        <f t="shared" si="31"/>
        <v>0</v>
      </c>
      <c r="AC53"/>
      <c r="AD53" s="4">
        <f t="shared" si="32"/>
        <v>0</v>
      </c>
      <c r="AH53">
        <f t="shared" si="17"/>
        <v>1</v>
      </c>
      <c r="AI53">
        <f>IF(mannenploeg!D13&gt;0.1,1,0)</f>
        <v>0</v>
      </c>
      <c r="AK53">
        <f>IF(mannenploeg!F13&gt;0.1,1,0)</f>
        <v>0</v>
      </c>
      <c r="AM53">
        <f>IF(mannenploeg!H13&gt;0.1,1,0)</f>
        <v>0</v>
      </c>
      <c r="AO53">
        <f>IF(mannenploeg!J13&gt;0.1,1,0)</f>
        <v>0</v>
      </c>
      <c r="AQ53">
        <f>IF(mannenploeg!L13&gt;0.1,1,0)</f>
        <v>0</v>
      </c>
      <c r="AS53">
        <f>IF(mannenploeg!N13&gt;0.1,1,0)</f>
        <v>0</v>
      </c>
      <c r="AU53">
        <f>IF(mannenploeg!P13&gt;0.1,1,0)</f>
        <v>0</v>
      </c>
      <c r="AW53">
        <f>IF(mannenploeg!R13&gt;0.1,1,0)</f>
        <v>1</v>
      </c>
      <c r="AY53">
        <f>IF(mannenploeg!T13&gt;0.1,1,0)</f>
        <v>0</v>
      </c>
      <c r="BA53">
        <f>IF(mannenploeg!V13&gt;0.1,1,0)</f>
        <v>0</v>
      </c>
      <c r="BC53">
        <f>IF(mannenploeg!X13&gt;0.1,1,0)</f>
        <v>0</v>
      </c>
      <c r="BE53">
        <f>IF(mannenploeg!Z13&gt;0.1,1,0)</f>
        <v>0</v>
      </c>
      <c r="BG53">
        <f>IF(mannenploeg!AB13&gt;0.1,1,0)</f>
        <v>0</v>
      </c>
      <c r="BI53">
        <f>IF(mannenploeg!AD13&gt;0.1,1,0)</f>
        <v>0</v>
      </c>
    </row>
    <row r="54" spans="1:61" x14ac:dyDescent="0.2">
      <c r="A54" s="4" t="str">
        <f t="shared" si="18"/>
        <v>kogel</v>
      </c>
      <c r="B54">
        <f t="shared" si="16"/>
        <v>863</v>
      </c>
      <c r="D54" s="4">
        <f t="shared" si="19"/>
        <v>0</v>
      </c>
      <c r="E54"/>
      <c r="F54" s="4">
        <f t="shared" si="20"/>
        <v>0</v>
      </c>
      <c r="G54"/>
      <c r="H54" s="4">
        <f t="shared" si="21"/>
        <v>0</v>
      </c>
      <c r="I54"/>
      <c r="J54" s="4">
        <f t="shared" si="22"/>
        <v>0</v>
      </c>
      <c r="K54"/>
      <c r="L54" s="4">
        <f t="shared" si="23"/>
        <v>0</v>
      </c>
      <c r="M54"/>
      <c r="N54" s="4">
        <f t="shared" si="24"/>
        <v>0</v>
      </c>
      <c r="O54"/>
      <c r="P54" s="4">
        <f t="shared" si="25"/>
        <v>0</v>
      </c>
      <c r="Q54"/>
      <c r="R54" s="4">
        <f t="shared" si="26"/>
        <v>863</v>
      </c>
      <c r="S54"/>
      <c r="T54" s="4">
        <f t="shared" si="27"/>
        <v>0</v>
      </c>
      <c r="U54"/>
      <c r="V54" s="4">
        <f t="shared" si="28"/>
        <v>0</v>
      </c>
      <c r="W54"/>
      <c r="X54" s="4">
        <f t="shared" si="29"/>
        <v>0</v>
      </c>
      <c r="Y54"/>
      <c r="Z54" s="4">
        <f t="shared" si="30"/>
        <v>0</v>
      </c>
      <c r="AA54"/>
      <c r="AB54" s="4">
        <f t="shared" si="31"/>
        <v>0</v>
      </c>
      <c r="AC54"/>
      <c r="AD54" s="4">
        <f t="shared" si="32"/>
        <v>0</v>
      </c>
      <c r="AH54">
        <f t="shared" si="17"/>
        <v>1</v>
      </c>
      <c r="AI54">
        <f>IF(mannenploeg!D14&gt;0.1,1,0)</f>
        <v>0</v>
      </c>
      <c r="AK54">
        <f>IF(mannenploeg!F14&gt;0.1,1,0)</f>
        <v>0</v>
      </c>
      <c r="AM54">
        <f>IF(mannenploeg!H14&gt;0.1,1,0)</f>
        <v>0</v>
      </c>
      <c r="AO54">
        <f>IF(mannenploeg!J14&gt;0.1,1,0)</f>
        <v>0</v>
      </c>
      <c r="AQ54">
        <f>IF(mannenploeg!L14&gt;0.1,1,0)</f>
        <v>0</v>
      </c>
      <c r="AS54">
        <f>IF(mannenploeg!N14&gt;0.1,1,0)</f>
        <v>0</v>
      </c>
      <c r="AU54">
        <f>IF(mannenploeg!P14&gt;0.1,1,0)</f>
        <v>0</v>
      </c>
      <c r="AW54">
        <f>IF(mannenploeg!R14&gt;0.1,1,0)</f>
        <v>1</v>
      </c>
      <c r="AY54">
        <f>IF(mannenploeg!T14&gt;0.1,1,0)</f>
        <v>0</v>
      </c>
      <c r="BA54">
        <f>IF(mannenploeg!V14&gt;0.1,1,0)</f>
        <v>0</v>
      </c>
      <c r="BC54">
        <f>IF(mannenploeg!X14&gt;0.1,1,0)</f>
        <v>0</v>
      </c>
      <c r="BE54">
        <f>IF(mannenploeg!Z14&gt;0.1,1,0)</f>
        <v>0</v>
      </c>
      <c r="BG54">
        <f>IF(mannenploeg!AB14&gt;0.1,1,0)</f>
        <v>0</v>
      </c>
      <c r="BI54">
        <f>IF(mannenploeg!AD14&gt;0.1,1,0)</f>
        <v>0</v>
      </c>
    </row>
    <row r="55" spans="1:61" x14ac:dyDescent="0.2">
      <c r="A55" s="4" t="str">
        <f t="shared" si="18"/>
        <v>discus</v>
      </c>
      <c r="B55">
        <f t="shared" si="16"/>
        <v>787</v>
      </c>
      <c r="D55" s="4">
        <f t="shared" si="19"/>
        <v>0</v>
      </c>
      <c r="E55"/>
      <c r="F55" s="4">
        <f t="shared" si="20"/>
        <v>0</v>
      </c>
      <c r="G55"/>
      <c r="H55" s="4">
        <f t="shared" si="21"/>
        <v>0</v>
      </c>
      <c r="I55"/>
      <c r="J55" s="4">
        <f t="shared" si="22"/>
        <v>0</v>
      </c>
      <c r="K55"/>
      <c r="L55" s="4">
        <f t="shared" si="23"/>
        <v>0</v>
      </c>
      <c r="M55"/>
      <c r="N55" s="4">
        <f t="shared" si="24"/>
        <v>0</v>
      </c>
      <c r="O55"/>
      <c r="P55" s="4">
        <f t="shared" si="25"/>
        <v>0</v>
      </c>
      <c r="Q55"/>
      <c r="R55" s="4">
        <f t="shared" si="26"/>
        <v>0</v>
      </c>
      <c r="S55"/>
      <c r="T55" s="4">
        <f t="shared" si="27"/>
        <v>0</v>
      </c>
      <c r="U55"/>
      <c r="V55" s="4">
        <f t="shared" si="28"/>
        <v>787</v>
      </c>
      <c r="W55"/>
      <c r="X55" s="4">
        <f t="shared" si="29"/>
        <v>0</v>
      </c>
      <c r="Y55"/>
      <c r="Z55" s="4">
        <f t="shared" si="30"/>
        <v>0</v>
      </c>
      <c r="AA55"/>
      <c r="AB55" s="4">
        <f t="shared" si="31"/>
        <v>0</v>
      </c>
      <c r="AC55"/>
      <c r="AD55" s="4">
        <f t="shared" si="32"/>
        <v>0</v>
      </c>
      <c r="AH55">
        <f t="shared" si="17"/>
        <v>1</v>
      </c>
      <c r="AI55">
        <f>IF(mannenploeg!D15&gt;0.1,1,0)</f>
        <v>0</v>
      </c>
      <c r="AK55">
        <f>IF(mannenploeg!F15&gt;0.1,1,0)</f>
        <v>0</v>
      </c>
      <c r="AM55">
        <f>IF(mannenploeg!H15&gt;0.1,1,0)</f>
        <v>0</v>
      </c>
      <c r="AO55">
        <f>IF(mannenploeg!J15&gt;0.1,1,0)</f>
        <v>0</v>
      </c>
      <c r="AQ55">
        <f>IF(mannenploeg!L15&gt;0.1,1,0)</f>
        <v>0</v>
      </c>
      <c r="AS55">
        <f>IF(mannenploeg!N15&gt;0.1,1,0)</f>
        <v>0</v>
      </c>
      <c r="AU55">
        <f>IF(mannenploeg!P15&gt;0.1,1,0)</f>
        <v>0</v>
      </c>
      <c r="AW55">
        <f>IF(mannenploeg!R15&gt;0.1,1,0)</f>
        <v>0</v>
      </c>
      <c r="AY55">
        <f>IF(mannenploeg!T15&gt;0.1,1,0)</f>
        <v>0</v>
      </c>
      <c r="BA55">
        <f>IF(mannenploeg!V15&gt;0.1,1,0)</f>
        <v>1</v>
      </c>
      <c r="BC55">
        <f>IF(mannenploeg!X15&gt;0.1,1,0)</f>
        <v>0</v>
      </c>
      <c r="BE55">
        <f>IF(mannenploeg!Z15&gt;0.1,1,0)</f>
        <v>0</v>
      </c>
      <c r="BG55">
        <f>IF(mannenploeg!AB15&gt;0.1,1,0)</f>
        <v>0</v>
      </c>
      <c r="BI55">
        <f>IF(mannenploeg!AD15&gt;0.1,1,0)</f>
        <v>0</v>
      </c>
    </row>
    <row r="56" spans="1:61" x14ac:dyDescent="0.2">
      <c r="A56" s="4" t="str">
        <f t="shared" si="18"/>
        <v>speer</v>
      </c>
      <c r="B56">
        <f t="shared" si="16"/>
        <v>789</v>
      </c>
      <c r="D56" s="4">
        <f t="shared" si="19"/>
        <v>0</v>
      </c>
      <c r="E56"/>
      <c r="F56" s="4">
        <f t="shared" si="20"/>
        <v>0</v>
      </c>
      <c r="G56"/>
      <c r="H56" s="4">
        <f t="shared" si="21"/>
        <v>0</v>
      </c>
      <c r="I56"/>
      <c r="J56" s="4">
        <f t="shared" si="22"/>
        <v>0</v>
      </c>
      <c r="K56"/>
      <c r="L56" s="4">
        <f t="shared" si="23"/>
        <v>0</v>
      </c>
      <c r="M56"/>
      <c r="N56" s="4">
        <f t="shared" si="24"/>
        <v>0</v>
      </c>
      <c r="O56"/>
      <c r="P56" s="4">
        <f t="shared" si="25"/>
        <v>0</v>
      </c>
      <c r="Q56"/>
      <c r="R56" s="4">
        <f t="shared" si="26"/>
        <v>789</v>
      </c>
      <c r="S56"/>
      <c r="T56" s="4">
        <f t="shared" si="27"/>
        <v>0</v>
      </c>
      <c r="U56"/>
      <c r="V56" s="4">
        <f t="shared" si="28"/>
        <v>0</v>
      </c>
      <c r="W56"/>
      <c r="X56" s="4">
        <f t="shared" si="29"/>
        <v>0</v>
      </c>
      <c r="Y56"/>
      <c r="Z56" s="4">
        <f t="shared" si="30"/>
        <v>0</v>
      </c>
      <c r="AA56"/>
      <c r="AB56" s="4">
        <f t="shared" si="31"/>
        <v>0</v>
      </c>
      <c r="AC56"/>
      <c r="AD56" s="4">
        <f t="shared" si="32"/>
        <v>0</v>
      </c>
      <c r="AH56">
        <f t="shared" si="17"/>
        <v>1</v>
      </c>
      <c r="AI56">
        <f>IF(mannenploeg!D16&gt;0.1,1,0)</f>
        <v>0</v>
      </c>
      <c r="AK56">
        <f>IF(mannenploeg!F16&gt;0.1,1,0)</f>
        <v>0</v>
      </c>
      <c r="AM56">
        <f>IF(mannenploeg!H16&gt;0.1,1,0)</f>
        <v>0</v>
      </c>
      <c r="AO56">
        <f>IF(mannenploeg!J16&gt;0.1,1,0)</f>
        <v>0</v>
      </c>
      <c r="AQ56">
        <f>IF(mannenploeg!L16&gt;0.1,1,0)</f>
        <v>0</v>
      </c>
      <c r="AS56">
        <f>IF(mannenploeg!N16&gt;0.1,1,0)</f>
        <v>0</v>
      </c>
      <c r="AU56">
        <f>IF(mannenploeg!P16&gt;0.1,1,0)</f>
        <v>0</v>
      </c>
      <c r="AW56">
        <f>IF(mannenploeg!R16&gt;0.1,1,0)</f>
        <v>1</v>
      </c>
      <c r="AY56">
        <f>IF(mannenploeg!T16&gt;0.1,1,0)</f>
        <v>0</v>
      </c>
      <c r="BA56">
        <f>IF(mannenploeg!V16&gt;0.1,1,0)</f>
        <v>0</v>
      </c>
      <c r="BC56">
        <f>IF(mannenploeg!X16&gt;0.1,1,0)</f>
        <v>0</v>
      </c>
      <c r="BE56">
        <f>IF(mannenploeg!Z16&gt;0.1,1,0)</f>
        <v>0</v>
      </c>
      <c r="BG56">
        <f>IF(mannenploeg!AB16&gt;0.1,1,0)</f>
        <v>0</v>
      </c>
      <c r="BI56">
        <f>IF(mannenploeg!AD16&gt;0.1,1,0)</f>
        <v>0</v>
      </c>
    </row>
    <row r="57" spans="1:61" x14ac:dyDescent="0.2">
      <c r="A57" s="4" t="str">
        <f t="shared" si="18"/>
        <v>hamer</v>
      </c>
      <c r="B57">
        <f t="shared" si="16"/>
        <v>873</v>
      </c>
      <c r="D57" s="4">
        <f t="shared" si="19"/>
        <v>873</v>
      </c>
      <c r="E57"/>
      <c r="F57" s="4">
        <f t="shared" si="20"/>
        <v>0</v>
      </c>
      <c r="G57"/>
      <c r="H57" s="4">
        <f t="shared" si="21"/>
        <v>0</v>
      </c>
      <c r="I57"/>
      <c r="J57" s="4">
        <f t="shared" si="22"/>
        <v>0</v>
      </c>
      <c r="K57"/>
      <c r="L57" s="4">
        <f t="shared" si="23"/>
        <v>0</v>
      </c>
      <c r="M57"/>
      <c r="N57" s="4">
        <f t="shared" si="24"/>
        <v>0</v>
      </c>
      <c r="O57"/>
      <c r="P57" s="4">
        <f t="shared" si="25"/>
        <v>0</v>
      </c>
      <c r="Q57"/>
      <c r="R57" s="4">
        <f t="shared" si="26"/>
        <v>0</v>
      </c>
      <c r="S57"/>
      <c r="T57" s="4">
        <f t="shared" si="27"/>
        <v>0</v>
      </c>
      <c r="U57"/>
      <c r="V57" s="4">
        <f t="shared" si="28"/>
        <v>0</v>
      </c>
      <c r="W57"/>
      <c r="X57" s="4">
        <f t="shared" si="29"/>
        <v>0</v>
      </c>
      <c r="Y57"/>
      <c r="Z57" s="4">
        <f t="shared" si="30"/>
        <v>0</v>
      </c>
      <c r="AA57"/>
      <c r="AB57" s="4">
        <f t="shared" si="31"/>
        <v>0</v>
      </c>
      <c r="AC57"/>
      <c r="AD57" s="4">
        <f t="shared" si="32"/>
        <v>0</v>
      </c>
      <c r="AH57">
        <f t="shared" si="17"/>
        <v>1</v>
      </c>
      <c r="AI57">
        <f>IF(mannenploeg!D17&gt;0.1,1,0)</f>
        <v>1</v>
      </c>
      <c r="AK57">
        <f>IF(mannenploeg!F17&gt;0.1,1,0)</f>
        <v>0</v>
      </c>
      <c r="AM57">
        <f>IF(mannenploeg!H17&gt;0.1,1,0)</f>
        <v>0</v>
      </c>
      <c r="AO57">
        <f>IF(mannenploeg!J17&gt;0.1,1,0)</f>
        <v>0</v>
      </c>
      <c r="AQ57">
        <f>IF(mannenploeg!L17&gt;0.1,1,0)</f>
        <v>0</v>
      </c>
      <c r="AS57">
        <f>IF(mannenploeg!N17&gt;0.1,1,0)</f>
        <v>0</v>
      </c>
      <c r="AU57">
        <f>IF(mannenploeg!P17&gt;0.1,1,0)</f>
        <v>0</v>
      </c>
      <c r="AW57">
        <f>IF(mannenploeg!R17&gt;0.1,1,0)</f>
        <v>0</v>
      </c>
      <c r="AY57">
        <f>IF(mannenploeg!T17&gt;0.1,1,0)</f>
        <v>0</v>
      </c>
      <c r="BA57">
        <f>IF(mannenploeg!V17&gt;0.1,1,0)</f>
        <v>0</v>
      </c>
      <c r="BC57">
        <f>IF(mannenploeg!X17&gt;0.1,1,0)</f>
        <v>0</v>
      </c>
      <c r="BE57">
        <f>IF(mannenploeg!Z17&gt;0.1,1,0)</f>
        <v>0</v>
      </c>
      <c r="BG57">
        <f>IF(mannenploeg!AB17&gt;0.1,1,0)</f>
        <v>0</v>
      </c>
      <c r="BI57">
        <f>IF(mannenploeg!AD17&gt;0.1,1,0)</f>
        <v>0</v>
      </c>
    </row>
    <row r="58" spans="1:61" x14ac:dyDescent="0.2">
      <c r="D58" s="4"/>
      <c r="E58"/>
      <c r="G58"/>
      <c r="I58"/>
      <c r="K58"/>
      <c r="M58"/>
      <c r="O58"/>
      <c r="Q58"/>
      <c r="S58"/>
      <c r="U58"/>
      <c r="W58"/>
      <c r="Y58"/>
      <c r="AA58"/>
      <c r="AC58"/>
    </row>
    <row r="59" spans="1:61" x14ac:dyDescent="0.2">
      <c r="E59"/>
      <c r="G59"/>
      <c r="I59"/>
      <c r="K59"/>
      <c r="M59"/>
      <c r="O59"/>
      <c r="Q59"/>
      <c r="S59"/>
      <c r="U59"/>
      <c r="W59"/>
      <c r="Y59"/>
      <c r="AA59"/>
      <c r="AC59"/>
    </row>
    <row r="60" spans="1:61" s="4" customFormat="1" x14ac:dyDescent="0.2">
      <c r="D60" s="4">
        <f>Gradings!D39</f>
        <v>0</v>
      </c>
      <c r="F60" s="4">
        <f>Gradings!F39</f>
        <v>0</v>
      </c>
      <c r="H60" s="4">
        <f>Gradings!H39</f>
        <v>0</v>
      </c>
      <c r="J60" s="4">
        <f>Gradings!J39</f>
        <v>0</v>
      </c>
      <c r="L60" s="4">
        <f>Gradings!L39</f>
        <v>0</v>
      </c>
      <c r="N60" s="4">
        <f>Gradings!N39</f>
        <v>0</v>
      </c>
      <c r="P60" s="4">
        <f>Gradings!P39</f>
        <v>0</v>
      </c>
      <c r="R60" s="4">
        <f>Gradings!R39</f>
        <v>0</v>
      </c>
      <c r="T60" s="4">
        <f>Gradings!T39</f>
        <v>0</v>
      </c>
      <c r="V60" s="4">
        <f>Gradings!V39</f>
        <v>0</v>
      </c>
      <c r="X60" s="4">
        <f>Gradings!X39</f>
        <v>0</v>
      </c>
      <c r="Z60" s="4">
        <f>Gradings!Z39</f>
        <v>0</v>
      </c>
      <c r="AB60" s="4">
        <f>Gradings!AB39</f>
        <v>0</v>
      </c>
      <c r="AD60" s="4">
        <f>Gradings!AD39</f>
        <v>0</v>
      </c>
      <c r="AE60"/>
      <c r="AF60"/>
      <c r="AG60" s="4" t="s">
        <v>43</v>
      </c>
    </row>
    <row r="61" spans="1:61" x14ac:dyDescent="0.2">
      <c r="A61" s="4" t="str">
        <f>A21</f>
        <v>VROUWEN</v>
      </c>
      <c r="D61" s="4">
        <f>D21</f>
        <v>35</v>
      </c>
      <c r="E61"/>
      <c r="F61" s="4">
        <f>F21</f>
        <v>40</v>
      </c>
      <c r="G61"/>
      <c r="H61" s="4">
        <f>H21</f>
        <v>45</v>
      </c>
      <c r="I61"/>
      <c r="J61" s="4">
        <f>J21</f>
        <v>50</v>
      </c>
      <c r="K61"/>
      <c r="L61" s="4">
        <f>L21</f>
        <v>55</v>
      </c>
      <c r="M61"/>
      <c r="N61" s="4">
        <f>N21</f>
        <v>60</v>
      </c>
      <c r="O61"/>
      <c r="P61" s="4">
        <f>P21</f>
        <v>65</v>
      </c>
      <c r="Q61"/>
      <c r="R61" s="4">
        <f>R21</f>
        <v>70</v>
      </c>
      <c r="S61"/>
      <c r="T61" s="4">
        <f>T21</f>
        <v>75</v>
      </c>
      <c r="U61"/>
      <c r="V61" s="4">
        <f>V21</f>
        <v>80</v>
      </c>
      <c r="W61"/>
      <c r="X61" s="4">
        <f>X21</f>
        <v>85</v>
      </c>
      <c r="Y61"/>
      <c r="Z61" s="4">
        <f>Z21</f>
        <v>90</v>
      </c>
      <c r="AA61"/>
      <c r="AB61" s="4">
        <f>AB21</f>
        <v>95</v>
      </c>
      <c r="AC61"/>
      <c r="AD61" s="4">
        <f>AD21</f>
        <v>100</v>
      </c>
    </row>
    <row r="62" spans="1:61" x14ac:dyDescent="0.2">
      <c r="A62" s="4" t="s">
        <v>48</v>
      </c>
      <c r="D62" s="4"/>
      <c r="E62"/>
      <c r="F62" s="4"/>
      <c r="G62"/>
      <c r="H62" s="4"/>
      <c r="I62"/>
      <c r="J62" s="4"/>
      <c r="K62"/>
      <c r="L62" s="4"/>
      <c r="M62"/>
      <c r="N62" s="4"/>
      <c r="O62"/>
      <c r="P62" s="4"/>
      <c r="Q62"/>
      <c r="R62" s="4"/>
      <c r="S62"/>
      <c r="T62" s="4"/>
      <c r="U62"/>
      <c r="V62" s="4"/>
      <c r="W62"/>
      <c r="X62" s="4"/>
      <c r="Y62"/>
      <c r="Z62" s="4"/>
      <c r="AA62"/>
      <c r="AB62" s="4"/>
      <c r="AC62"/>
      <c r="AD62" s="4"/>
    </row>
    <row r="63" spans="1:61" x14ac:dyDescent="0.2">
      <c r="A63" s="4" t="str">
        <f>A23</f>
        <v>100m</v>
      </c>
      <c r="B63">
        <f t="shared" ref="B63:B77" si="33">IF(SUM(D63:AF63)&gt;0,SUM(D63:AF63),0)</f>
        <v>658</v>
      </c>
      <c r="D63" s="4">
        <f t="shared" ref="D63:D70" si="34">IF(D23&gt;0.1,INT($F141/D23-$H141)+D$60,0)</f>
        <v>0</v>
      </c>
      <c r="E63"/>
      <c r="F63" s="4">
        <f t="shared" ref="F63:F70" si="35">IF(F23&gt;0.1,INT($F141/F23-$H141)+F$60,0)</f>
        <v>0</v>
      </c>
      <c r="G63"/>
      <c r="H63" s="4">
        <f t="shared" ref="H63:H70" si="36">IF(H23&gt;0.1,INT($F141/H23-$H141)+H$60,0)</f>
        <v>0</v>
      </c>
      <c r="I63"/>
      <c r="J63" s="4">
        <f t="shared" ref="J63:J70" si="37">IF(J23&gt;0.1,INT($F141/J23-$H141)+J$60,0)</f>
        <v>0</v>
      </c>
      <c r="K63"/>
      <c r="L63" s="4">
        <f t="shared" ref="L63:L70" si="38">IF(L23&gt;0.1,INT($F141/L23-$H141)+L$60,0)</f>
        <v>0</v>
      </c>
      <c r="M63"/>
      <c r="N63" s="4">
        <f t="shared" ref="N63:N70" si="39">IF(N23&gt;0.1,INT($F141/N23-$H141)+N$60,0)</f>
        <v>0</v>
      </c>
      <c r="O63"/>
      <c r="P63" s="4">
        <f t="shared" ref="P63:P70" si="40">IF(P23&gt;0.1,INT($F141/P23-$H141)+P$60,0)</f>
        <v>0</v>
      </c>
      <c r="Q63"/>
      <c r="R63" s="4">
        <f t="shared" ref="R63:R70" si="41">IF(R23&gt;0.1,INT($F141/R23-$H141)+R$60,0)</f>
        <v>658</v>
      </c>
      <c r="S63"/>
      <c r="T63" s="4">
        <f t="shared" ref="T63:T70" si="42">IF(T23&gt;0.1,INT($F141/T23-$H141)+T$60,0)</f>
        <v>0</v>
      </c>
      <c r="U63"/>
      <c r="V63" s="4">
        <f t="shared" ref="V63:V70" si="43">IF(V23&gt;0.1,INT($F141/V23-$H141)+V$60,0)</f>
        <v>0</v>
      </c>
      <c r="W63"/>
      <c r="X63" s="4">
        <f t="shared" ref="X63:X70" si="44">IF(X23&gt;0.1,INT($F141/X23-$H141)+X$60,0)</f>
        <v>0</v>
      </c>
      <c r="Y63"/>
      <c r="Z63" s="4">
        <f t="shared" ref="Z63:Z70" si="45">IF(Z23&gt;0.1,INT($F141/Z23-$H141)+Z$60,0)</f>
        <v>0</v>
      </c>
      <c r="AA63"/>
      <c r="AB63" s="4">
        <f t="shared" ref="AB63:AB70" si="46">IF(AB23&gt;0.1,INT($F141/AB23-$H141)+AB$60,0)</f>
        <v>0</v>
      </c>
      <c r="AC63"/>
      <c r="AD63" s="4">
        <f t="shared" ref="AD63:AD70" si="47">IF(AD23&gt;0.1,INT($F141/AD23-$H141)+AD$60,0)</f>
        <v>0</v>
      </c>
      <c r="AG63" t="s">
        <v>18</v>
      </c>
      <c r="AH63">
        <f>SUM(AI63:BI63)</f>
        <v>1</v>
      </c>
      <c r="AI63">
        <f>IF(vrouwenploeg!D3&gt;0.1,1,0)</f>
        <v>0</v>
      </c>
      <c r="AK63">
        <f>IF(vrouwenploeg!F3&gt;0.1,1,0)</f>
        <v>0</v>
      </c>
      <c r="AM63">
        <f>IF(vrouwenploeg!H3&gt;0.1,1,0)</f>
        <v>0</v>
      </c>
      <c r="AO63">
        <f>IF(vrouwenploeg!J3&gt;0.1,1,0)</f>
        <v>0</v>
      </c>
      <c r="AQ63">
        <f>IF(vrouwenploeg!L3&gt;0.1,1,0)</f>
        <v>0</v>
      </c>
      <c r="AS63">
        <f>IF(vrouwenploeg!N3&gt;0.1,1,0)</f>
        <v>0</v>
      </c>
      <c r="AU63">
        <f>IF(vrouwenploeg!P3&gt;0.1,1,0)</f>
        <v>0</v>
      </c>
      <c r="AW63">
        <f>IF(vrouwenploeg!R3&gt;0.1,1,0)</f>
        <v>1</v>
      </c>
      <c r="AY63">
        <f>IF(vrouwenploeg!T3&gt;0.1,1,0)</f>
        <v>0</v>
      </c>
      <c r="BA63">
        <f>IF(vrouwenploeg!V3&gt;0.1,1,0)</f>
        <v>0</v>
      </c>
      <c r="BC63">
        <f>IF(vrouwenploeg!X3&gt;0.1,1,0)</f>
        <v>0</v>
      </c>
      <c r="BE63">
        <f>IF(vrouwenploeg!Z3&gt;0.1,1,0)</f>
        <v>0</v>
      </c>
      <c r="BG63">
        <f>IF(vrouwenploeg!AB3&gt;0.1,1,0)</f>
        <v>0</v>
      </c>
      <c r="BI63">
        <f>IF(vrouwenploeg!AD3&gt;0.1,1,0)</f>
        <v>0</v>
      </c>
    </row>
    <row r="64" spans="1:61" x14ac:dyDescent="0.2">
      <c r="A64" s="4" t="str">
        <f t="shared" ref="A64:A77" si="48">A24</f>
        <v>200m</v>
      </c>
      <c r="B64">
        <f t="shared" si="33"/>
        <v>716</v>
      </c>
      <c r="D64" s="4">
        <f t="shared" si="34"/>
        <v>0</v>
      </c>
      <c r="E64"/>
      <c r="F64" s="4">
        <f t="shared" si="35"/>
        <v>0</v>
      </c>
      <c r="G64"/>
      <c r="H64" s="4">
        <f t="shared" si="36"/>
        <v>0</v>
      </c>
      <c r="I64"/>
      <c r="J64" s="4">
        <f t="shared" si="37"/>
        <v>0</v>
      </c>
      <c r="K64"/>
      <c r="L64" s="4">
        <f t="shared" si="38"/>
        <v>0</v>
      </c>
      <c r="M64"/>
      <c r="N64" s="4">
        <f t="shared" si="39"/>
        <v>0</v>
      </c>
      <c r="O64"/>
      <c r="P64" s="4">
        <f t="shared" si="40"/>
        <v>0</v>
      </c>
      <c r="Q64"/>
      <c r="R64" s="4">
        <f t="shared" si="41"/>
        <v>716</v>
      </c>
      <c r="S64"/>
      <c r="T64" s="4">
        <f t="shared" si="42"/>
        <v>0</v>
      </c>
      <c r="U64"/>
      <c r="V64" s="4">
        <f t="shared" si="43"/>
        <v>0</v>
      </c>
      <c r="W64"/>
      <c r="X64" s="4">
        <f t="shared" si="44"/>
        <v>0</v>
      </c>
      <c r="Y64"/>
      <c r="Z64" s="4">
        <f t="shared" si="45"/>
        <v>0</v>
      </c>
      <c r="AA64"/>
      <c r="AB64" s="4">
        <f t="shared" si="46"/>
        <v>0</v>
      </c>
      <c r="AC64"/>
      <c r="AD64" s="4">
        <f t="shared" si="47"/>
        <v>0</v>
      </c>
      <c r="AH64">
        <f t="shared" ref="AH64:AH77" si="49">SUM(AI64:BI64)</f>
        <v>1</v>
      </c>
      <c r="AI64">
        <f>IF(vrouwenploeg!D4&gt;0.1,1,0)</f>
        <v>0</v>
      </c>
      <c r="AK64">
        <f>IF(vrouwenploeg!F4&gt;0.1,1,0)</f>
        <v>0</v>
      </c>
      <c r="AM64">
        <f>IF(vrouwenploeg!H4&gt;0.1,1,0)</f>
        <v>0</v>
      </c>
      <c r="AO64">
        <f>IF(vrouwenploeg!J4&gt;0.1,1,0)</f>
        <v>0</v>
      </c>
      <c r="AQ64">
        <f>IF(vrouwenploeg!L4&gt;0.1,1,0)</f>
        <v>0</v>
      </c>
      <c r="AS64">
        <f>IF(vrouwenploeg!N4&gt;0.1,1,0)</f>
        <v>0</v>
      </c>
      <c r="AU64">
        <f>IF(vrouwenploeg!P4&gt;0.1,1,0)</f>
        <v>0</v>
      </c>
      <c r="AW64">
        <f>IF(vrouwenploeg!R4&gt;0.1,1,0)</f>
        <v>1</v>
      </c>
      <c r="AY64">
        <f>IF(vrouwenploeg!T4&gt;0.1,1,0)</f>
        <v>0</v>
      </c>
      <c r="BA64">
        <f>IF(vrouwenploeg!V4&gt;0.1,1,0)</f>
        <v>0</v>
      </c>
      <c r="BC64">
        <f>IF(vrouwenploeg!X4&gt;0.1,1,0)</f>
        <v>0</v>
      </c>
      <c r="BE64">
        <f>IF(vrouwenploeg!Z4&gt;0.1,1,0)</f>
        <v>0</v>
      </c>
      <c r="BG64">
        <f>IF(vrouwenploeg!AB4&gt;0.1,1,0)</f>
        <v>0</v>
      </c>
      <c r="BI64">
        <f>IF(vrouwenploeg!AD4&gt;0.1,1,0)</f>
        <v>0</v>
      </c>
    </row>
    <row r="65" spans="1:61" x14ac:dyDescent="0.2">
      <c r="A65" s="4" t="str">
        <f t="shared" si="48"/>
        <v>400m</v>
      </c>
      <c r="B65">
        <f t="shared" si="33"/>
        <v>886</v>
      </c>
      <c r="D65" s="4">
        <f t="shared" si="34"/>
        <v>0</v>
      </c>
      <c r="E65"/>
      <c r="F65" s="4">
        <f t="shared" si="35"/>
        <v>0</v>
      </c>
      <c r="G65"/>
      <c r="H65" s="4">
        <f t="shared" si="36"/>
        <v>0</v>
      </c>
      <c r="I65"/>
      <c r="J65" s="4">
        <f t="shared" si="37"/>
        <v>0</v>
      </c>
      <c r="K65"/>
      <c r="L65" s="4">
        <f t="shared" si="38"/>
        <v>0</v>
      </c>
      <c r="M65"/>
      <c r="N65" s="4">
        <f t="shared" si="39"/>
        <v>0</v>
      </c>
      <c r="O65"/>
      <c r="P65" s="4">
        <f t="shared" si="40"/>
        <v>0</v>
      </c>
      <c r="Q65"/>
      <c r="R65" s="4">
        <f t="shared" si="41"/>
        <v>886</v>
      </c>
      <c r="S65"/>
      <c r="T65" s="4">
        <f t="shared" si="42"/>
        <v>0</v>
      </c>
      <c r="U65"/>
      <c r="V65" s="4">
        <f t="shared" si="43"/>
        <v>0</v>
      </c>
      <c r="W65"/>
      <c r="X65" s="4">
        <f t="shared" si="44"/>
        <v>0</v>
      </c>
      <c r="Y65"/>
      <c r="Z65" s="4">
        <f t="shared" si="45"/>
        <v>0</v>
      </c>
      <c r="AA65"/>
      <c r="AB65" s="4">
        <f t="shared" si="46"/>
        <v>0</v>
      </c>
      <c r="AC65"/>
      <c r="AD65" s="4">
        <f t="shared" si="47"/>
        <v>0</v>
      </c>
      <c r="AH65">
        <f t="shared" si="49"/>
        <v>1</v>
      </c>
      <c r="AI65">
        <f>IF(vrouwenploeg!D5&gt;0.1,1,0)</f>
        <v>0</v>
      </c>
      <c r="AK65">
        <f>IF(vrouwenploeg!F5&gt;0.1,1,0)</f>
        <v>0</v>
      </c>
      <c r="AM65">
        <f>IF(vrouwenploeg!H5&gt;0.1,1,0)</f>
        <v>0</v>
      </c>
      <c r="AO65">
        <f>IF(vrouwenploeg!J5&gt;0.1,1,0)</f>
        <v>0</v>
      </c>
      <c r="AQ65">
        <f>IF(vrouwenploeg!L5&gt;0.1,1,0)</f>
        <v>0</v>
      </c>
      <c r="AS65">
        <f>IF(vrouwenploeg!N5&gt;0.1,1,0)</f>
        <v>0</v>
      </c>
      <c r="AU65">
        <f>IF(vrouwenploeg!P5&gt;0.1,1,0)</f>
        <v>0</v>
      </c>
      <c r="AW65">
        <f>IF(vrouwenploeg!R5&gt;0.1,1,0)</f>
        <v>1</v>
      </c>
      <c r="AY65">
        <f>IF(vrouwenploeg!T5&gt;0.1,1,0)</f>
        <v>0</v>
      </c>
      <c r="BA65">
        <f>IF(vrouwenploeg!V5&gt;0.1,1,0)</f>
        <v>0</v>
      </c>
      <c r="BC65">
        <f>IF(vrouwenploeg!X5&gt;0.1,1,0)</f>
        <v>0</v>
      </c>
      <c r="BE65">
        <f>IF(vrouwenploeg!Z5&gt;0.1,1,0)</f>
        <v>0</v>
      </c>
      <c r="BG65">
        <f>IF(vrouwenploeg!AB5&gt;0.1,1,0)</f>
        <v>0</v>
      </c>
      <c r="BI65">
        <f>IF(vrouwenploeg!AD5&gt;0.1,1,0)</f>
        <v>0</v>
      </c>
    </row>
    <row r="66" spans="1:61" x14ac:dyDescent="0.2">
      <c r="A66" s="4" t="str">
        <f t="shared" si="48"/>
        <v>800m</v>
      </c>
      <c r="B66">
        <f t="shared" si="33"/>
        <v>728</v>
      </c>
      <c r="D66" s="4">
        <f t="shared" si="34"/>
        <v>0</v>
      </c>
      <c r="E66"/>
      <c r="F66" s="4">
        <f t="shared" si="35"/>
        <v>0</v>
      </c>
      <c r="G66"/>
      <c r="H66" s="4">
        <f t="shared" si="36"/>
        <v>0</v>
      </c>
      <c r="I66"/>
      <c r="J66" s="4">
        <f t="shared" si="37"/>
        <v>0</v>
      </c>
      <c r="K66"/>
      <c r="L66" s="4">
        <f t="shared" si="38"/>
        <v>0</v>
      </c>
      <c r="M66"/>
      <c r="N66" s="4">
        <f t="shared" si="39"/>
        <v>0</v>
      </c>
      <c r="O66"/>
      <c r="P66" s="4">
        <f t="shared" si="40"/>
        <v>0</v>
      </c>
      <c r="Q66"/>
      <c r="R66" s="4">
        <f t="shared" si="41"/>
        <v>728</v>
      </c>
      <c r="S66"/>
      <c r="T66" s="4">
        <f t="shared" si="42"/>
        <v>0</v>
      </c>
      <c r="U66"/>
      <c r="V66" s="4">
        <f t="shared" si="43"/>
        <v>0</v>
      </c>
      <c r="W66"/>
      <c r="X66" s="4">
        <f t="shared" si="44"/>
        <v>0</v>
      </c>
      <c r="Y66"/>
      <c r="Z66" s="4">
        <f t="shared" si="45"/>
        <v>0</v>
      </c>
      <c r="AA66"/>
      <c r="AB66" s="4">
        <f t="shared" si="46"/>
        <v>0</v>
      </c>
      <c r="AC66"/>
      <c r="AD66" s="4">
        <f t="shared" si="47"/>
        <v>0</v>
      </c>
      <c r="AH66">
        <f t="shared" si="49"/>
        <v>1</v>
      </c>
      <c r="AI66">
        <f>IF(vrouwenploeg!D6&gt;0.1,1,0)</f>
        <v>0</v>
      </c>
      <c r="AK66">
        <f>IF(vrouwenploeg!F6&gt;0.1,1,0)</f>
        <v>0</v>
      </c>
      <c r="AM66">
        <f>IF(vrouwenploeg!H6&gt;0.1,1,0)</f>
        <v>0</v>
      </c>
      <c r="AO66">
        <f>IF(vrouwenploeg!J6&gt;0.1,1,0)</f>
        <v>0</v>
      </c>
      <c r="AQ66">
        <f>IF(vrouwenploeg!L6&gt;0.1,1,0)</f>
        <v>0</v>
      </c>
      <c r="AS66">
        <f>IF(vrouwenploeg!N6&gt;0.1,1,0)</f>
        <v>0</v>
      </c>
      <c r="AU66">
        <f>IF(vrouwenploeg!P6&gt;0.1,1,0)</f>
        <v>0</v>
      </c>
      <c r="AW66">
        <f>IF(vrouwenploeg!R6&gt;0.1,1,0)</f>
        <v>1</v>
      </c>
      <c r="AY66">
        <f>IF(vrouwenploeg!T6&gt;0.1,1,0)</f>
        <v>0</v>
      </c>
      <c r="BA66">
        <f>IF(vrouwenploeg!V6&gt;0.1,1,0)</f>
        <v>0</v>
      </c>
      <c r="BC66">
        <f>IF(vrouwenploeg!X6&gt;0.1,1,0)</f>
        <v>0</v>
      </c>
      <c r="BE66">
        <f>IF(vrouwenploeg!Z6&gt;0.1,1,0)</f>
        <v>0</v>
      </c>
      <c r="BG66">
        <f>IF(vrouwenploeg!AB6&gt;0.1,1,0)</f>
        <v>0</v>
      </c>
      <c r="BI66">
        <f>IF(vrouwenploeg!AD6&gt;0.1,1,0)</f>
        <v>0</v>
      </c>
    </row>
    <row r="67" spans="1:61" x14ac:dyDescent="0.2">
      <c r="A67" s="4" t="str">
        <f t="shared" si="48"/>
        <v>1500m</v>
      </c>
      <c r="B67">
        <f t="shared" si="33"/>
        <v>540</v>
      </c>
      <c r="D67" s="4">
        <f t="shared" si="34"/>
        <v>540</v>
      </c>
      <c r="E67"/>
      <c r="F67" s="4">
        <f t="shared" si="35"/>
        <v>0</v>
      </c>
      <c r="G67"/>
      <c r="H67" s="4">
        <f t="shared" si="36"/>
        <v>0</v>
      </c>
      <c r="I67"/>
      <c r="J67" s="4">
        <f t="shared" si="37"/>
        <v>0</v>
      </c>
      <c r="K67"/>
      <c r="L67" s="4">
        <f t="shared" si="38"/>
        <v>0</v>
      </c>
      <c r="M67"/>
      <c r="N67" s="4">
        <f t="shared" si="39"/>
        <v>0</v>
      </c>
      <c r="O67"/>
      <c r="P67" s="4">
        <f t="shared" si="40"/>
        <v>0</v>
      </c>
      <c r="Q67"/>
      <c r="R67" s="4">
        <f t="shared" si="41"/>
        <v>0</v>
      </c>
      <c r="S67"/>
      <c r="T67" s="4">
        <f t="shared" si="42"/>
        <v>0</v>
      </c>
      <c r="U67"/>
      <c r="V67" s="4">
        <f t="shared" si="43"/>
        <v>0</v>
      </c>
      <c r="W67"/>
      <c r="X67" s="4">
        <f t="shared" si="44"/>
        <v>0</v>
      </c>
      <c r="Y67"/>
      <c r="Z67" s="4">
        <f t="shared" si="45"/>
        <v>0</v>
      </c>
      <c r="AA67"/>
      <c r="AB67" s="4">
        <f t="shared" si="46"/>
        <v>0</v>
      </c>
      <c r="AC67"/>
      <c r="AD67" s="4">
        <f t="shared" si="47"/>
        <v>0</v>
      </c>
      <c r="AH67">
        <f t="shared" si="49"/>
        <v>1</v>
      </c>
      <c r="AI67">
        <f>IF(vrouwenploeg!D7&gt;0.1,1,0)</f>
        <v>1</v>
      </c>
      <c r="AK67">
        <f>IF(vrouwenploeg!F7&gt;0.1,1,0)</f>
        <v>0</v>
      </c>
      <c r="AM67">
        <f>IF(vrouwenploeg!H7&gt;0.1,1,0)</f>
        <v>0</v>
      </c>
      <c r="AO67">
        <f>IF(vrouwenploeg!J7&gt;0.1,1,0)</f>
        <v>0</v>
      </c>
      <c r="AQ67">
        <f>IF(vrouwenploeg!L7&gt;0.1,1,0)</f>
        <v>0</v>
      </c>
      <c r="AS67">
        <f>IF(vrouwenploeg!N7&gt;0.1,1,0)</f>
        <v>0</v>
      </c>
      <c r="AU67">
        <f>IF(vrouwenploeg!P7&gt;0.1,1,0)</f>
        <v>0</v>
      </c>
      <c r="AW67">
        <f>IF(vrouwenploeg!R7&gt;0.1,1,0)</f>
        <v>0</v>
      </c>
      <c r="AY67">
        <f>IF(vrouwenploeg!T7&gt;0.1,1,0)</f>
        <v>0</v>
      </c>
      <c r="BA67">
        <f>IF(vrouwenploeg!V7&gt;0.1,1,0)</f>
        <v>0</v>
      </c>
      <c r="BC67">
        <f>IF(vrouwenploeg!X7&gt;0.1,1,0)</f>
        <v>0</v>
      </c>
      <c r="BE67">
        <f>IF(vrouwenploeg!Z7&gt;0.1,1,0)</f>
        <v>0</v>
      </c>
      <c r="BG67">
        <f>IF(vrouwenploeg!AB7&gt;0.1,1,0)</f>
        <v>0</v>
      </c>
      <c r="BI67">
        <f>IF(vrouwenploeg!AD7&gt;0.1,1,0)</f>
        <v>0</v>
      </c>
    </row>
    <row r="68" spans="1:61" x14ac:dyDescent="0.2">
      <c r="A68" s="4" t="str">
        <f t="shared" si="48"/>
        <v>3000m</v>
      </c>
      <c r="B68">
        <f t="shared" si="33"/>
        <v>456</v>
      </c>
      <c r="D68" s="4">
        <f t="shared" si="34"/>
        <v>0</v>
      </c>
      <c r="E68"/>
      <c r="F68" s="4">
        <f t="shared" si="35"/>
        <v>0</v>
      </c>
      <c r="G68"/>
      <c r="H68" s="4">
        <f t="shared" si="36"/>
        <v>0</v>
      </c>
      <c r="I68"/>
      <c r="J68" s="4">
        <f t="shared" si="37"/>
        <v>0</v>
      </c>
      <c r="K68"/>
      <c r="L68" s="4">
        <f t="shared" si="38"/>
        <v>0</v>
      </c>
      <c r="M68"/>
      <c r="N68" s="4">
        <f t="shared" si="39"/>
        <v>0</v>
      </c>
      <c r="O68"/>
      <c r="P68" s="4">
        <f t="shared" si="40"/>
        <v>0</v>
      </c>
      <c r="Q68"/>
      <c r="R68" s="4">
        <f t="shared" si="41"/>
        <v>456</v>
      </c>
      <c r="S68"/>
      <c r="T68" s="4">
        <f t="shared" si="42"/>
        <v>0</v>
      </c>
      <c r="U68"/>
      <c r="V68" s="4">
        <f t="shared" si="43"/>
        <v>0</v>
      </c>
      <c r="W68"/>
      <c r="X68" s="4">
        <f t="shared" si="44"/>
        <v>0</v>
      </c>
      <c r="Y68"/>
      <c r="Z68" s="4">
        <f t="shared" si="45"/>
        <v>0</v>
      </c>
      <c r="AA68"/>
      <c r="AB68" s="4">
        <f t="shared" si="46"/>
        <v>0</v>
      </c>
      <c r="AC68"/>
      <c r="AD68" s="4">
        <f t="shared" si="47"/>
        <v>0</v>
      </c>
      <c r="AH68">
        <f t="shared" si="49"/>
        <v>0</v>
      </c>
      <c r="AI68">
        <f>IF(vrouwenploeg!D8&gt;0.1,1,0)</f>
        <v>0</v>
      </c>
      <c r="AK68">
        <f>IF(vrouwenploeg!F8&gt;0.1,1,0)</f>
        <v>0</v>
      </c>
      <c r="AM68">
        <f>IF(vrouwenploeg!H8&gt;0.1,1,0)</f>
        <v>0</v>
      </c>
      <c r="AO68">
        <f>IF(vrouwenploeg!J8&gt;0.1,1,0)</f>
        <v>0</v>
      </c>
      <c r="AQ68">
        <f>IF(vrouwenploeg!L8&gt;0.1,1,0)</f>
        <v>0</v>
      </c>
      <c r="AS68">
        <f>IF(vrouwenploeg!N8&gt;0.1,1,0)</f>
        <v>0</v>
      </c>
      <c r="AU68">
        <f>IF(vrouwenploeg!P8&gt;0.1,1,0)</f>
        <v>0</v>
      </c>
      <c r="AW68">
        <f>IF(vrouwenploeg!R8&gt;0.1,1,0)</f>
        <v>0</v>
      </c>
      <c r="AY68">
        <f>IF(vrouwenploeg!T8&gt;0.1,1,0)</f>
        <v>0</v>
      </c>
      <c r="BA68">
        <f>IF(vrouwenploeg!V8&gt;0.1,1,0)</f>
        <v>0</v>
      </c>
      <c r="BC68">
        <f>IF(vrouwenploeg!X8&gt;0.1,1,0)</f>
        <v>0</v>
      </c>
      <c r="BE68">
        <f>IF(vrouwenploeg!Z8&gt;0.1,1,0)</f>
        <v>0</v>
      </c>
      <c r="BG68">
        <f>IF(vrouwenploeg!AB8&gt;0.1,1,0)</f>
        <v>0</v>
      </c>
      <c r="BI68">
        <f>IF(vrouwenploeg!AD8&gt;0.1,1,0)</f>
        <v>0</v>
      </c>
    </row>
    <row r="69" spans="1:61" x14ac:dyDescent="0.2">
      <c r="A69" s="4" t="str">
        <f t="shared" si="48"/>
        <v>4x100</v>
      </c>
      <c r="B69">
        <f t="shared" si="33"/>
        <v>0</v>
      </c>
      <c r="D69" s="4">
        <f t="shared" si="34"/>
        <v>0</v>
      </c>
      <c r="E69"/>
      <c r="F69" s="4">
        <f t="shared" si="35"/>
        <v>0</v>
      </c>
      <c r="G69"/>
      <c r="H69" s="4">
        <f t="shared" si="36"/>
        <v>0</v>
      </c>
      <c r="I69"/>
      <c r="J69" s="4">
        <f t="shared" si="37"/>
        <v>0</v>
      </c>
      <c r="K69"/>
      <c r="L69" s="4">
        <f t="shared" si="38"/>
        <v>0</v>
      </c>
      <c r="M69"/>
      <c r="N69" s="4">
        <f t="shared" si="39"/>
        <v>0</v>
      </c>
      <c r="O69"/>
      <c r="P69" s="4">
        <f t="shared" si="40"/>
        <v>0</v>
      </c>
      <c r="Q69"/>
      <c r="R69" s="4">
        <f t="shared" si="41"/>
        <v>0</v>
      </c>
      <c r="S69"/>
      <c r="T69" s="4">
        <f t="shared" si="42"/>
        <v>0</v>
      </c>
      <c r="U69"/>
      <c r="V69" s="4">
        <f t="shared" si="43"/>
        <v>0</v>
      </c>
      <c r="W69"/>
      <c r="X69" s="4">
        <f t="shared" si="44"/>
        <v>0</v>
      </c>
      <c r="Y69"/>
      <c r="Z69" s="4">
        <f t="shared" si="45"/>
        <v>0</v>
      </c>
      <c r="AA69"/>
      <c r="AB69" s="4">
        <f t="shared" si="46"/>
        <v>0</v>
      </c>
      <c r="AC69"/>
      <c r="AD69" s="4">
        <f t="shared" si="47"/>
        <v>0</v>
      </c>
      <c r="AH69">
        <f t="shared" si="49"/>
        <v>0</v>
      </c>
      <c r="AI69">
        <f>IF(vrouwenploeg!D9&gt;0.1,1,0)</f>
        <v>0</v>
      </c>
      <c r="AK69">
        <f>IF(vrouwenploeg!F9&gt;0.1,1,0)</f>
        <v>0</v>
      </c>
      <c r="AM69">
        <f>IF(vrouwenploeg!H9&gt;0.1,1,0)</f>
        <v>0</v>
      </c>
      <c r="AO69">
        <f>IF(vrouwenploeg!J9&gt;0.1,1,0)</f>
        <v>0</v>
      </c>
      <c r="AQ69">
        <f>IF(vrouwenploeg!L9&gt;0.1,1,0)</f>
        <v>0</v>
      </c>
      <c r="AS69">
        <f>IF(vrouwenploeg!N9&gt;0.1,1,0)</f>
        <v>0</v>
      </c>
      <c r="AU69">
        <f>IF(vrouwenploeg!P9&gt;0.1,1,0)</f>
        <v>0</v>
      </c>
      <c r="AW69">
        <f>IF(vrouwenploeg!R9&gt;0.1,1,0)</f>
        <v>0</v>
      </c>
      <c r="AY69">
        <f>IF(vrouwenploeg!T9&gt;0.1,1,0)</f>
        <v>0</v>
      </c>
      <c r="BA69">
        <f>IF(vrouwenploeg!V9&gt;0.1,1,0)</f>
        <v>0</v>
      </c>
      <c r="BC69">
        <f>IF(vrouwenploeg!X9&gt;0.1,1,0)</f>
        <v>0</v>
      </c>
      <c r="BE69">
        <f>IF(vrouwenploeg!Z9&gt;0.1,1,0)</f>
        <v>0</v>
      </c>
      <c r="BG69">
        <f>IF(vrouwenploeg!AB9&gt;0.1,1,0)</f>
        <v>0</v>
      </c>
      <c r="BI69">
        <f>IF(vrouwenploeg!AD9&gt;0.1,1,0)</f>
        <v>0</v>
      </c>
    </row>
    <row r="70" spans="1:61" x14ac:dyDescent="0.2">
      <c r="A70" s="4" t="str">
        <f t="shared" si="48"/>
        <v>zweedse</v>
      </c>
      <c r="B70">
        <f t="shared" si="33"/>
        <v>0</v>
      </c>
      <c r="D70" s="4">
        <f t="shared" si="34"/>
        <v>0</v>
      </c>
      <c r="E70"/>
      <c r="F70" s="4">
        <f t="shared" si="35"/>
        <v>0</v>
      </c>
      <c r="G70"/>
      <c r="H70" s="4">
        <f t="shared" si="36"/>
        <v>0</v>
      </c>
      <c r="I70"/>
      <c r="J70" s="4">
        <f t="shared" si="37"/>
        <v>0</v>
      </c>
      <c r="K70"/>
      <c r="L70" s="4">
        <f t="shared" si="38"/>
        <v>0</v>
      </c>
      <c r="M70"/>
      <c r="N70" s="4">
        <f t="shared" si="39"/>
        <v>0</v>
      </c>
      <c r="O70"/>
      <c r="P70" s="4">
        <f t="shared" si="40"/>
        <v>0</v>
      </c>
      <c r="Q70"/>
      <c r="R70" s="4">
        <f t="shared" si="41"/>
        <v>0</v>
      </c>
      <c r="S70"/>
      <c r="T70" s="4">
        <f t="shared" si="42"/>
        <v>0</v>
      </c>
      <c r="U70"/>
      <c r="V70" s="4">
        <f t="shared" si="43"/>
        <v>0</v>
      </c>
      <c r="W70"/>
      <c r="X70" s="4">
        <f t="shared" si="44"/>
        <v>0</v>
      </c>
      <c r="Y70"/>
      <c r="Z70" s="4">
        <f t="shared" si="45"/>
        <v>0</v>
      </c>
      <c r="AA70"/>
      <c r="AB70" s="4">
        <f t="shared" si="46"/>
        <v>0</v>
      </c>
      <c r="AC70"/>
      <c r="AD70" s="4">
        <f t="shared" si="47"/>
        <v>0</v>
      </c>
      <c r="AH70">
        <f t="shared" si="49"/>
        <v>0</v>
      </c>
      <c r="AI70">
        <f>IF(vrouwenploeg!D10&gt;0.1,1,0)</f>
        <v>0</v>
      </c>
      <c r="AK70">
        <f>IF(vrouwenploeg!F10&gt;0.1,1,0)</f>
        <v>0</v>
      </c>
      <c r="AM70">
        <f>IF(vrouwenploeg!H10&gt;0.1,1,0)</f>
        <v>0</v>
      </c>
      <c r="AO70">
        <f>IF(vrouwenploeg!J10&gt;0.1,1,0)</f>
        <v>0</v>
      </c>
      <c r="AQ70">
        <f>IF(vrouwenploeg!L10&gt;0.1,1,0)</f>
        <v>0</v>
      </c>
      <c r="AS70">
        <f>IF(vrouwenploeg!N10&gt;0.1,1,0)</f>
        <v>0</v>
      </c>
      <c r="AU70">
        <f>IF(vrouwenploeg!P10&gt;0.1,1,0)</f>
        <v>0</v>
      </c>
      <c r="AW70">
        <f>IF(vrouwenploeg!R10&gt;0.1,1,0)</f>
        <v>0</v>
      </c>
      <c r="AY70">
        <f>IF(vrouwenploeg!T10&gt;0.1,1,0)</f>
        <v>0</v>
      </c>
      <c r="BA70">
        <f>IF(vrouwenploeg!V10&gt;0.1,1,0)</f>
        <v>0</v>
      </c>
      <c r="BC70">
        <f>IF(vrouwenploeg!X10&gt;0.1,1,0)</f>
        <v>0</v>
      </c>
      <c r="BE70">
        <f>IF(vrouwenploeg!Z10&gt;0.1,1,0)</f>
        <v>0</v>
      </c>
      <c r="BG70">
        <f>IF(vrouwenploeg!AB10&gt;0.1,1,0)</f>
        <v>0</v>
      </c>
      <c r="BI70">
        <f>IF(vrouwenploeg!AD10&gt;0.1,1,0)</f>
        <v>0</v>
      </c>
    </row>
    <row r="71" spans="1:61" x14ac:dyDescent="0.2">
      <c r="A71" s="4"/>
      <c r="D71" s="4"/>
      <c r="E71"/>
      <c r="F71" s="4"/>
      <c r="G71"/>
      <c r="H71" s="4"/>
      <c r="I71"/>
      <c r="J71" s="4"/>
      <c r="K71"/>
      <c r="L71" s="4"/>
      <c r="M71"/>
      <c r="N71" s="4"/>
      <c r="O71"/>
      <c r="P71" s="4"/>
      <c r="Q71"/>
      <c r="R71" s="4"/>
      <c r="S71"/>
      <c r="T71" s="4"/>
      <c r="U71"/>
      <c r="V71" s="4"/>
      <c r="W71"/>
      <c r="X71" s="4"/>
      <c r="Y71"/>
      <c r="Z71" s="4"/>
      <c r="AA71"/>
      <c r="AB71" s="4"/>
      <c r="AC71"/>
      <c r="AD71" s="4"/>
    </row>
    <row r="72" spans="1:61" x14ac:dyDescent="0.2">
      <c r="A72" s="4" t="str">
        <f t="shared" si="48"/>
        <v>hoog</v>
      </c>
      <c r="B72">
        <f t="shared" si="33"/>
        <v>1178</v>
      </c>
      <c r="D72" s="4">
        <f>IF(D32&gt;1.4,INT($F150*SQRT(D32)-$H150)+D$60,IF(D32&gt;0.1,INT($F149*SQRT(D32)-$H149)+D$60,0))</f>
        <v>0</v>
      </c>
      <c r="E72"/>
      <c r="F72" s="4">
        <f>IF(F32&gt;1.4,INT($F150*SQRT(F32)-$H150)+F$60,IF(F32&gt;0.1,INT($F149*SQRT(F32)-$H149)+F$60,0))</f>
        <v>0</v>
      </c>
      <c r="G72"/>
      <c r="H72" s="4">
        <f>IF(H32&gt;1.4,INT($F150*SQRT(H32)-$H150)+H$60,IF(H32&gt;0.1,INT($F149*SQRT(H32)-$H149)+H$60,0))</f>
        <v>0</v>
      </c>
      <c r="I72"/>
      <c r="J72" s="4">
        <f>IF(J32&gt;1.4,INT($F150*SQRT(J32)-$H150)+J$60,IF(J32&gt;0.1,INT($F149*SQRT(J32)-$H149)+J$60,0))</f>
        <v>0</v>
      </c>
      <c r="K72"/>
      <c r="L72" s="4">
        <f>IF(L32&gt;1.4,INT($F150*SQRT(L32)-$H150)+L$60,IF(L32&gt;0.1,INT($F149*SQRT(L32)-$H149)+L$60,0))</f>
        <v>0</v>
      </c>
      <c r="M72"/>
      <c r="N72" s="4">
        <f>IF(N32&gt;1.4,INT($F150*SQRT(N32)-$H150)+N$60,IF(N32&gt;0.1,INT($F149*SQRT(N32)-$H149)+N$60,0))</f>
        <v>0</v>
      </c>
      <c r="O72"/>
      <c r="P72" s="4">
        <f>IF(P32&gt;1.4,INT($F150*SQRT(P32)-$H150)+P$60,IF(P32&gt;0.1,INT($F149*SQRT(P32)-$H149)+P$60,0))</f>
        <v>0</v>
      </c>
      <c r="Q72"/>
      <c r="R72" s="4">
        <f>IF(R32&gt;1.4,INT($F150*SQRT(R32)-$H150)+R$60,IF(R32&gt;0.1,INT($F149*SQRT(R32)-$H149)+R$60,0))</f>
        <v>1178</v>
      </c>
      <c r="S72"/>
      <c r="T72" s="4">
        <f>IF(T32&gt;1.4,INT($F150*SQRT(T32)-$H150)+T$60,IF(T32&gt;0.1,INT($F149*SQRT(T32)-$H149)+T$60,0))</f>
        <v>0</v>
      </c>
      <c r="U72"/>
      <c r="V72" s="4">
        <f>IF(V32&gt;1.4,INT($F150*SQRT(V32)-$H150)+V$60,IF(V32&gt;0.1,INT($F149*SQRT(V32)-$H149)+V$60,0))</f>
        <v>0</v>
      </c>
      <c r="W72"/>
      <c r="X72" s="4">
        <f>IF(X32&gt;1.4,INT($F150*SQRT(X32)-$H150)+X$60,IF(X32&gt;0.1,INT($F149*SQRT(X32)-$H149)+X$60,0))</f>
        <v>0</v>
      </c>
      <c r="Y72"/>
      <c r="Z72" s="4">
        <f>IF(Z32&gt;1.4,INT($F150*SQRT(Z32)-$H150)+Z$60,IF(Z32&gt;0.1,INT($F149*SQRT(Z32)-$H149)+Z$60,0))</f>
        <v>0</v>
      </c>
      <c r="AA72"/>
      <c r="AB72" s="4">
        <f>IF(AB32&gt;1.4,INT($F150*SQRT(AB32)-$H150)+AB$60,IF(AB32&gt;0.1,INT($F149*SQRT(AB32)-$H149)+AB$60,0))</f>
        <v>0</v>
      </c>
      <c r="AC72"/>
      <c r="AD72" s="4">
        <f>IF(AD32&gt;1.4,INT($F150*SQRT(AD32)-$H150)+AD$60,IF(AD32&gt;0.1,INT($F149*SQRT(AD32)-$H149)+AD$60,0))</f>
        <v>0</v>
      </c>
      <c r="AG72" t="s">
        <v>18</v>
      </c>
      <c r="AH72">
        <f t="shared" si="49"/>
        <v>1</v>
      </c>
      <c r="AI72">
        <f>IF(vrouwenploeg!D12&gt;0.1,1,0)</f>
        <v>0</v>
      </c>
      <c r="AK72">
        <f>IF(vrouwenploeg!F12&gt;0.1,1,0)</f>
        <v>0</v>
      </c>
      <c r="AM72">
        <f>IF(vrouwenploeg!H12&gt;0.1,1,0)</f>
        <v>0</v>
      </c>
      <c r="AO72">
        <f>IF(vrouwenploeg!J12&gt;0.1,1,0)</f>
        <v>0</v>
      </c>
      <c r="AQ72">
        <f>IF(vrouwenploeg!L12&gt;0.1,1,0)</f>
        <v>0</v>
      </c>
      <c r="AS72">
        <f>IF(vrouwenploeg!N12&gt;0.1,1,0)</f>
        <v>0</v>
      </c>
      <c r="AU72">
        <f>IF(vrouwenploeg!P12&gt;0.1,1,0)</f>
        <v>0</v>
      </c>
      <c r="AW72">
        <f>IF(vrouwenploeg!R12&gt;0.1,1,0)</f>
        <v>1</v>
      </c>
      <c r="AY72">
        <f>IF(vrouwenploeg!T12&gt;0.1,1,0)</f>
        <v>0</v>
      </c>
      <c r="BA72">
        <f>IF(vrouwenploeg!V12&gt;0.1,1,0)</f>
        <v>0</v>
      </c>
      <c r="BC72">
        <f>IF(vrouwenploeg!X12&gt;0.1,1,0)</f>
        <v>0</v>
      </c>
      <c r="BE72">
        <f>IF(vrouwenploeg!Z12&gt;0.1,1,0)</f>
        <v>0</v>
      </c>
      <c r="BG72">
        <f>IF(vrouwenploeg!AB12&gt;0.1,1,0)</f>
        <v>0</v>
      </c>
      <c r="BI72">
        <f>IF(vrouwenploeg!AD12&gt;0.1,1,0)</f>
        <v>0</v>
      </c>
    </row>
    <row r="73" spans="1:61" x14ac:dyDescent="0.2">
      <c r="A73" s="4" t="str">
        <f t="shared" si="48"/>
        <v>ver</v>
      </c>
      <c r="B73">
        <f t="shared" si="33"/>
        <v>797</v>
      </c>
      <c r="D73" s="4">
        <f>IF(D33&gt;0.1,INT($F151*SQRT(D33)-$H151)+D$60,0)</f>
        <v>0</v>
      </c>
      <c r="E73"/>
      <c r="F73" s="4">
        <f>IF(F33&gt;0.1,INT($F151*SQRT(F33)-$H151)+F$60,0)</f>
        <v>0</v>
      </c>
      <c r="G73"/>
      <c r="H73" s="4">
        <f>IF(H33&gt;0.1,INT($F151*SQRT(H33)-$H151)+H$60,0)</f>
        <v>0</v>
      </c>
      <c r="I73"/>
      <c r="J73" s="4">
        <f>IF(J33&gt;0.1,INT($F151*SQRT(J33)-$H151)+J$60,0)</f>
        <v>0</v>
      </c>
      <c r="K73"/>
      <c r="L73" s="4">
        <f>IF(L33&gt;0.1,INT($F151*SQRT(L33)-$H151)+L$60,0)</f>
        <v>0</v>
      </c>
      <c r="M73"/>
      <c r="N73" s="4">
        <f>IF(N33&gt;0.1,INT($F151*SQRT(N33)-$H151)+N$60,0)</f>
        <v>0</v>
      </c>
      <c r="O73"/>
      <c r="P73" s="4">
        <f>IF(P33&gt;0.1,INT($F151*SQRT(P33)-$H151)+P$60,0)</f>
        <v>0</v>
      </c>
      <c r="Q73"/>
      <c r="R73" s="4">
        <f>IF(R33&gt;0.1,INT($F151*SQRT(R33)-$H151)+R$60,0)</f>
        <v>797</v>
      </c>
      <c r="S73"/>
      <c r="T73" s="4">
        <f>IF(T33&gt;0.1,INT($F151*SQRT(T33)-$H151)+T$60,0)</f>
        <v>0</v>
      </c>
      <c r="U73"/>
      <c r="V73" s="4">
        <f>IF(V33&gt;0.1,INT($F151*SQRT(V33)-$H151)+V$60,0)</f>
        <v>0</v>
      </c>
      <c r="W73"/>
      <c r="X73" s="4">
        <f>IF(X33&gt;0.1,INT($F151*SQRT(X33)-$H151)+X$60,0)</f>
        <v>0</v>
      </c>
      <c r="Y73"/>
      <c r="Z73" s="4">
        <f>IF(Z33&gt;0.1,INT($F151*SQRT(Z33)-$H151)+Z$60,0)</f>
        <v>0</v>
      </c>
      <c r="AA73"/>
      <c r="AB73" s="4">
        <f>IF(AB33&gt;0.1,INT($F151*SQRT(AB33)-$H151)+AB$60,0)</f>
        <v>0</v>
      </c>
      <c r="AC73"/>
      <c r="AD73" s="4">
        <f>IF(AD33&gt;0.1,INT($F151*SQRT(AD33)-$H151)+AD$60,0)</f>
        <v>0</v>
      </c>
      <c r="AH73">
        <f t="shared" si="49"/>
        <v>1</v>
      </c>
      <c r="AI73">
        <f>IF(vrouwenploeg!D13&gt;0.1,1,0)</f>
        <v>0</v>
      </c>
      <c r="AK73">
        <f>IF(vrouwenploeg!F13&gt;0.1,1,0)</f>
        <v>0</v>
      </c>
      <c r="AM73">
        <f>IF(vrouwenploeg!H13&gt;0.1,1,0)</f>
        <v>0</v>
      </c>
      <c r="AO73">
        <f>IF(vrouwenploeg!J13&gt;0.1,1,0)</f>
        <v>0</v>
      </c>
      <c r="AQ73">
        <f>IF(vrouwenploeg!L13&gt;0.1,1,0)</f>
        <v>0</v>
      </c>
      <c r="AS73">
        <f>IF(vrouwenploeg!N13&gt;0.1,1,0)</f>
        <v>0</v>
      </c>
      <c r="AU73">
        <f>IF(vrouwenploeg!P13&gt;0.1,1,0)</f>
        <v>0</v>
      </c>
      <c r="AW73">
        <f>IF(vrouwenploeg!R13&gt;0.1,1,0)</f>
        <v>1</v>
      </c>
      <c r="AY73">
        <f>IF(vrouwenploeg!T13&gt;0.1,1,0)</f>
        <v>0</v>
      </c>
      <c r="BA73">
        <f>IF(vrouwenploeg!V13&gt;0.1,1,0)</f>
        <v>0</v>
      </c>
      <c r="BC73">
        <f>IF(vrouwenploeg!X13&gt;0.1,1,0)</f>
        <v>0</v>
      </c>
      <c r="BE73">
        <f>IF(vrouwenploeg!Z13&gt;0.1,1,0)</f>
        <v>0</v>
      </c>
      <c r="BG73">
        <f>IF(vrouwenploeg!AB13&gt;0.1,1,0)</f>
        <v>0</v>
      </c>
      <c r="BI73">
        <f>IF(vrouwenploeg!AD13&gt;0.1,1,0)</f>
        <v>0</v>
      </c>
    </row>
    <row r="74" spans="1:61" x14ac:dyDescent="0.2">
      <c r="A74" s="4" t="str">
        <f t="shared" si="48"/>
        <v>kogel</v>
      </c>
      <c r="B74">
        <f t="shared" si="33"/>
        <v>798</v>
      </c>
      <c r="D74" s="4">
        <f>IF(D34&gt;0.1,INT(429.5*SQRT(D34)-768.3)+D60,0)</f>
        <v>0</v>
      </c>
      <c r="E74"/>
      <c r="F74" s="4">
        <f t="shared" ref="F74:AD74" si="50">IF(F34&gt;0.1,INT(429.5*SQRT(F34)-768.3)+F60,0)</f>
        <v>0</v>
      </c>
      <c r="G74"/>
      <c r="H74" s="4">
        <f t="shared" si="50"/>
        <v>0</v>
      </c>
      <c r="I74"/>
      <c r="J74" s="4">
        <f t="shared" si="50"/>
        <v>0</v>
      </c>
      <c r="K74"/>
      <c r="L74" s="4">
        <f t="shared" si="50"/>
        <v>0</v>
      </c>
      <c r="M74"/>
      <c r="N74" s="4">
        <f t="shared" si="50"/>
        <v>0</v>
      </c>
      <c r="O74"/>
      <c r="P74" s="4">
        <f t="shared" si="50"/>
        <v>0</v>
      </c>
      <c r="Q74"/>
      <c r="R74" s="4">
        <f t="shared" si="50"/>
        <v>798</v>
      </c>
      <c r="S74"/>
      <c r="T74" s="4">
        <f t="shared" si="50"/>
        <v>0</v>
      </c>
      <c r="U74"/>
      <c r="V74" s="4">
        <f t="shared" si="50"/>
        <v>0</v>
      </c>
      <c r="W74"/>
      <c r="X74" s="4">
        <f t="shared" si="50"/>
        <v>0</v>
      </c>
      <c r="Y74"/>
      <c r="Z74" s="4">
        <f t="shared" si="50"/>
        <v>0</v>
      </c>
      <c r="AA74"/>
      <c r="AB74" s="4">
        <f t="shared" si="50"/>
        <v>0</v>
      </c>
      <c r="AC74"/>
      <c r="AD74" s="4">
        <f t="shared" si="50"/>
        <v>0</v>
      </c>
      <c r="AH74">
        <f t="shared" si="49"/>
        <v>1</v>
      </c>
      <c r="AI74">
        <f>IF(vrouwenploeg!D14&gt;0.1,1,0)</f>
        <v>0</v>
      </c>
      <c r="AK74">
        <f>IF(vrouwenploeg!F14&gt;0.1,1,0)</f>
        <v>0</v>
      </c>
      <c r="AM74">
        <f>IF(vrouwenploeg!H14&gt;0.1,1,0)</f>
        <v>0</v>
      </c>
      <c r="AO74">
        <f>IF(vrouwenploeg!J14&gt;0.1,1,0)</f>
        <v>0</v>
      </c>
      <c r="AQ74">
        <f>IF(vrouwenploeg!L14&gt;0.1,1,0)</f>
        <v>0</v>
      </c>
      <c r="AS74">
        <f>IF(vrouwenploeg!N14&gt;0.1,1,0)</f>
        <v>0</v>
      </c>
      <c r="AU74">
        <f>IF(vrouwenploeg!P14&gt;0.1,1,0)</f>
        <v>0</v>
      </c>
      <c r="AW74">
        <f>IF(vrouwenploeg!R14&gt;0.1,1,0)</f>
        <v>1</v>
      </c>
      <c r="AY74">
        <f>IF(vrouwenploeg!T14&gt;0.1,1,0)</f>
        <v>0</v>
      </c>
      <c r="BA74">
        <f>IF(vrouwenploeg!V14&gt;0.1,1,0)</f>
        <v>0</v>
      </c>
      <c r="BC74">
        <f>IF(vrouwenploeg!X14&gt;0.1,1,0)</f>
        <v>0</v>
      </c>
      <c r="BE74">
        <f>IF(vrouwenploeg!Z14&gt;0.1,1,0)</f>
        <v>0</v>
      </c>
      <c r="BG74">
        <f>IF(vrouwenploeg!AB14&gt;0.1,1,0)</f>
        <v>0</v>
      </c>
      <c r="BI74">
        <f>IF(vrouwenploeg!AD14&gt;0.1,1,0)</f>
        <v>0</v>
      </c>
    </row>
    <row r="75" spans="1:61" x14ac:dyDescent="0.2">
      <c r="A75" s="4" t="str">
        <f t="shared" si="48"/>
        <v>discus</v>
      </c>
      <c r="B75">
        <f t="shared" si="33"/>
        <v>803</v>
      </c>
      <c r="D75" s="4">
        <f>IF(D35&gt;0.1,INT(224.8*SQRT(D35)-686.5)+D60,0)</f>
        <v>0</v>
      </c>
      <c r="E75"/>
      <c r="F75" s="4">
        <f t="shared" ref="F75:AD75" si="51">IF(F35&gt;0.1,INT(224.8*SQRT(F35)-686.5)+F60,0)</f>
        <v>0</v>
      </c>
      <c r="G75"/>
      <c r="H75" s="4">
        <f t="shared" si="51"/>
        <v>0</v>
      </c>
      <c r="I75"/>
      <c r="J75" s="4">
        <f t="shared" si="51"/>
        <v>0</v>
      </c>
      <c r="K75"/>
      <c r="L75" s="4">
        <f t="shared" si="51"/>
        <v>0</v>
      </c>
      <c r="M75"/>
      <c r="N75" s="4">
        <f t="shared" si="51"/>
        <v>0</v>
      </c>
      <c r="O75"/>
      <c r="P75" s="4">
        <f t="shared" si="51"/>
        <v>0</v>
      </c>
      <c r="Q75"/>
      <c r="R75" s="4">
        <f t="shared" si="51"/>
        <v>803</v>
      </c>
      <c r="S75"/>
      <c r="T75" s="4">
        <f t="shared" si="51"/>
        <v>0</v>
      </c>
      <c r="U75"/>
      <c r="V75" s="4">
        <f t="shared" si="51"/>
        <v>0</v>
      </c>
      <c r="W75"/>
      <c r="X75" s="4">
        <f t="shared" si="51"/>
        <v>0</v>
      </c>
      <c r="Y75"/>
      <c r="Z75" s="4">
        <f t="shared" si="51"/>
        <v>0</v>
      </c>
      <c r="AA75"/>
      <c r="AB75" s="4">
        <f t="shared" si="51"/>
        <v>0</v>
      </c>
      <c r="AC75"/>
      <c r="AD75" s="4">
        <f t="shared" si="51"/>
        <v>0</v>
      </c>
      <c r="AH75">
        <f t="shared" si="49"/>
        <v>1</v>
      </c>
      <c r="AI75">
        <f>IF(vrouwenploeg!D15&gt;0.1,1,0)</f>
        <v>0</v>
      </c>
      <c r="AK75">
        <f>IF(vrouwenploeg!F15&gt;0.1,1,0)</f>
        <v>0</v>
      </c>
      <c r="AM75">
        <f>IF(vrouwenploeg!H15&gt;0.1,1,0)</f>
        <v>0</v>
      </c>
      <c r="AO75">
        <f>IF(vrouwenploeg!J15&gt;0.1,1,0)</f>
        <v>0</v>
      </c>
      <c r="AQ75">
        <f>IF(vrouwenploeg!L15&gt;0.1,1,0)</f>
        <v>0</v>
      </c>
      <c r="AS75">
        <f>IF(vrouwenploeg!N15&gt;0.1,1,0)</f>
        <v>0</v>
      </c>
      <c r="AU75">
        <f>IF(vrouwenploeg!P15&gt;0.1,1,0)</f>
        <v>0</v>
      </c>
      <c r="AW75">
        <f>IF(vrouwenploeg!R15&gt;0.1,1,0)</f>
        <v>1</v>
      </c>
      <c r="AY75">
        <f>IF(vrouwenploeg!T15&gt;0.1,1,0)</f>
        <v>0</v>
      </c>
      <c r="BA75">
        <f>IF(vrouwenploeg!V15&gt;0.1,1,0)</f>
        <v>0</v>
      </c>
      <c r="BC75">
        <f>IF(vrouwenploeg!X15&gt;0.1,1,0)</f>
        <v>0</v>
      </c>
      <c r="BE75">
        <f>IF(vrouwenploeg!Z15&gt;0.1,1,0)</f>
        <v>0</v>
      </c>
      <c r="BG75">
        <f>IF(vrouwenploeg!AB15&gt;0.1,1,0)</f>
        <v>0</v>
      </c>
      <c r="BI75">
        <f>IF(vrouwenploeg!AD15&gt;0.1,1,0)</f>
        <v>0</v>
      </c>
    </row>
    <row r="76" spans="1:61" x14ac:dyDescent="0.2">
      <c r="A76" s="4" t="str">
        <f t="shared" si="48"/>
        <v>speer</v>
      </c>
      <c r="B76">
        <f t="shared" si="33"/>
        <v>995</v>
      </c>
      <c r="D76" s="4">
        <f>IF(D36&gt;0.1,INT(197.5*SQRT(D36)-482.5)+D60,0)</f>
        <v>0</v>
      </c>
      <c r="E76"/>
      <c r="F76" s="4">
        <f t="shared" ref="F76:AD76" si="52">IF(F36&gt;0.1,INT(197.5*SQRT(F36)-482.5)+F60,0)</f>
        <v>0</v>
      </c>
      <c r="G76"/>
      <c r="H76" s="4">
        <f t="shared" si="52"/>
        <v>0</v>
      </c>
      <c r="I76"/>
      <c r="J76" s="4">
        <f t="shared" si="52"/>
        <v>0</v>
      </c>
      <c r="K76"/>
      <c r="L76" s="4">
        <f t="shared" si="52"/>
        <v>0</v>
      </c>
      <c r="M76"/>
      <c r="N76" s="4">
        <f t="shared" si="52"/>
        <v>0</v>
      </c>
      <c r="O76"/>
      <c r="P76" s="4">
        <f t="shared" si="52"/>
        <v>0</v>
      </c>
      <c r="Q76"/>
      <c r="R76" s="4">
        <f t="shared" si="52"/>
        <v>995</v>
      </c>
      <c r="S76"/>
      <c r="T76" s="4">
        <f t="shared" si="52"/>
        <v>0</v>
      </c>
      <c r="U76"/>
      <c r="V76" s="4">
        <f t="shared" si="52"/>
        <v>0</v>
      </c>
      <c r="W76"/>
      <c r="X76" s="4">
        <f t="shared" si="52"/>
        <v>0</v>
      </c>
      <c r="Y76"/>
      <c r="Z76" s="4">
        <f t="shared" si="52"/>
        <v>0</v>
      </c>
      <c r="AA76"/>
      <c r="AB76" s="4">
        <f t="shared" si="52"/>
        <v>0</v>
      </c>
      <c r="AC76"/>
      <c r="AD76" s="4">
        <f t="shared" si="52"/>
        <v>0</v>
      </c>
      <c r="AH76">
        <f t="shared" si="49"/>
        <v>1</v>
      </c>
      <c r="AI76">
        <f>IF(vrouwenploeg!D16&gt;0.1,1,0)</f>
        <v>0</v>
      </c>
      <c r="AK76">
        <f>IF(vrouwenploeg!F16&gt;0.1,1,0)</f>
        <v>0</v>
      </c>
      <c r="AM76">
        <f>IF(vrouwenploeg!H16&gt;0.1,1,0)</f>
        <v>0</v>
      </c>
      <c r="AO76">
        <f>IF(vrouwenploeg!J16&gt;0.1,1,0)</f>
        <v>0</v>
      </c>
      <c r="AQ76">
        <f>IF(vrouwenploeg!L16&gt;0.1,1,0)</f>
        <v>0</v>
      </c>
      <c r="AS76">
        <f>IF(vrouwenploeg!N16&gt;0.1,1,0)</f>
        <v>0</v>
      </c>
      <c r="AU76">
        <f>IF(vrouwenploeg!P16&gt;0.1,1,0)</f>
        <v>0</v>
      </c>
      <c r="AW76">
        <f>IF(vrouwenploeg!R16&gt;0.1,1,0)</f>
        <v>1</v>
      </c>
      <c r="AY76">
        <f>IF(vrouwenploeg!T16&gt;0.1,1,0)</f>
        <v>0</v>
      </c>
      <c r="BA76">
        <f>IF(vrouwenploeg!V16&gt;0.1,1,0)</f>
        <v>0</v>
      </c>
      <c r="BC76">
        <f>IF(vrouwenploeg!X16&gt;0.1,1,0)</f>
        <v>0</v>
      </c>
      <c r="BE76">
        <f>IF(vrouwenploeg!Z16&gt;0.1,1,0)</f>
        <v>0</v>
      </c>
      <c r="BG76">
        <f>IF(vrouwenploeg!AB16&gt;0.1,1,0)</f>
        <v>0</v>
      </c>
      <c r="BI76">
        <f>IF(vrouwenploeg!AD16&gt;0.1,1,0)</f>
        <v>0</v>
      </c>
    </row>
    <row r="77" spans="1:61" x14ac:dyDescent="0.2">
      <c r="A77" s="4" t="str">
        <f t="shared" si="48"/>
        <v>hamer</v>
      </c>
      <c r="B77">
        <f t="shared" si="33"/>
        <v>928</v>
      </c>
      <c r="D77" s="4">
        <f>IF(D37&gt;0.1,INT(183.5*SQRT(D37)-415.7)+D60,0)</f>
        <v>0</v>
      </c>
      <c r="E77"/>
      <c r="F77" s="4">
        <f t="shared" ref="F77:AD77" si="53">IF(F37&gt;0.1,INT(183.5*SQRT(F37)-415.7)+F60,0)</f>
        <v>0</v>
      </c>
      <c r="G77"/>
      <c r="H77" s="4">
        <f t="shared" si="53"/>
        <v>0</v>
      </c>
      <c r="I77"/>
      <c r="J77" s="4">
        <f t="shared" si="53"/>
        <v>0</v>
      </c>
      <c r="K77"/>
      <c r="L77" s="4">
        <f t="shared" si="53"/>
        <v>0</v>
      </c>
      <c r="M77"/>
      <c r="N77" s="4">
        <f t="shared" si="53"/>
        <v>0</v>
      </c>
      <c r="O77"/>
      <c r="P77" s="4">
        <f t="shared" si="53"/>
        <v>0</v>
      </c>
      <c r="Q77"/>
      <c r="R77" s="4">
        <f t="shared" si="53"/>
        <v>928</v>
      </c>
      <c r="S77"/>
      <c r="T77" s="4">
        <f t="shared" si="53"/>
        <v>0</v>
      </c>
      <c r="U77"/>
      <c r="V77" s="4">
        <f t="shared" si="53"/>
        <v>0</v>
      </c>
      <c r="W77"/>
      <c r="X77" s="4">
        <f t="shared" si="53"/>
        <v>0</v>
      </c>
      <c r="Y77"/>
      <c r="Z77" s="4">
        <f t="shared" si="53"/>
        <v>0</v>
      </c>
      <c r="AA77"/>
      <c r="AB77" s="4">
        <f t="shared" si="53"/>
        <v>0</v>
      </c>
      <c r="AC77"/>
      <c r="AD77" s="4">
        <f t="shared" si="53"/>
        <v>0</v>
      </c>
      <c r="AH77">
        <f t="shared" si="49"/>
        <v>1</v>
      </c>
      <c r="AI77">
        <f>IF(vrouwenploeg!D17&gt;0.1,1,0)</f>
        <v>0</v>
      </c>
      <c r="AK77">
        <f>IF(vrouwenploeg!F17&gt;0.1,1,0)</f>
        <v>0</v>
      </c>
      <c r="AM77">
        <f>IF(vrouwenploeg!H17&gt;0.1,1,0)</f>
        <v>0</v>
      </c>
      <c r="AO77">
        <f>IF(vrouwenploeg!J17&gt;0.1,1,0)</f>
        <v>0</v>
      </c>
      <c r="AQ77">
        <f>IF(vrouwenploeg!L17&gt;0.1,1,0)</f>
        <v>0</v>
      </c>
      <c r="AS77">
        <f>IF(vrouwenploeg!N17&gt;0.1,1,0)</f>
        <v>0</v>
      </c>
      <c r="AU77">
        <f>IF(vrouwenploeg!P17&gt;0.1,1,0)</f>
        <v>0</v>
      </c>
      <c r="AW77">
        <f>IF(vrouwenploeg!R17&gt;0.1,1,0)</f>
        <v>1</v>
      </c>
      <c r="AY77">
        <f>IF(vrouwenploeg!T17&gt;0.1,1,0)</f>
        <v>0</v>
      </c>
      <c r="BA77">
        <f>IF(vrouwenploeg!V17&gt;0.1,1,0)</f>
        <v>0</v>
      </c>
      <c r="BC77">
        <f>IF(vrouwenploeg!X17&gt;0.1,1,0)</f>
        <v>0</v>
      </c>
      <c r="BE77">
        <f>IF(vrouwenploeg!Z17&gt;0.1,1,0)</f>
        <v>0</v>
      </c>
      <c r="BG77">
        <f>IF(vrouwenploeg!AB17&gt;0.1,1,0)</f>
        <v>0</v>
      </c>
      <c r="BI77">
        <f>IF(vrouwenploeg!AD17&gt;0.1,1,0)</f>
        <v>0</v>
      </c>
    </row>
    <row r="78" spans="1:61" x14ac:dyDescent="0.2">
      <c r="A78" s="4"/>
      <c r="D78" s="4"/>
      <c r="E78"/>
      <c r="F78" s="4"/>
      <c r="G78"/>
      <c r="H78" s="4"/>
      <c r="I78"/>
      <c r="J78" s="4"/>
      <c r="K78"/>
      <c r="L78" s="4"/>
      <c r="M78"/>
      <c r="N78" s="4"/>
      <c r="O78"/>
      <c r="P78" s="4"/>
      <c r="Q78"/>
      <c r="R78" s="4"/>
      <c r="S78"/>
      <c r="T78" s="4"/>
      <c r="U78"/>
      <c r="V78" s="4"/>
      <c r="W78"/>
      <c r="X78" s="4"/>
      <c r="Y78"/>
      <c r="Z78" s="4"/>
      <c r="AA78"/>
      <c r="AB78" s="4"/>
      <c r="AC78"/>
      <c r="AD78" s="4"/>
    </row>
    <row r="79" spans="1:61" x14ac:dyDescent="0.2">
      <c r="A79" s="4"/>
      <c r="D79" s="4"/>
      <c r="E79"/>
      <c r="F79" s="4"/>
      <c r="G79"/>
      <c r="H79" s="4"/>
      <c r="I79"/>
      <c r="J79" s="4"/>
      <c r="K79"/>
      <c r="L79" s="4"/>
      <c r="M79"/>
      <c r="N79" s="4"/>
      <c r="O79"/>
      <c r="P79" s="4"/>
      <c r="Q79"/>
      <c r="R79" s="4"/>
      <c r="S79"/>
      <c r="T79" s="4"/>
      <c r="U79"/>
      <c r="V79" s="4"/>
      <c r="W79"/>
      <c r="X79" s="4"/>
      <c r="Y79"/>
      <c r="Z79" s="4"/>
      <c r="AA79"/>
      <c r="AB79" s="4"/>
      <c r="AC79"/>
      <c r="AD79" s="4"/>
      <c r="AG79" t="s">
        <v>53</v>
      </c>
    </row>
    <row r="80" spans="1:61" x14ac:dyDescent="0.2">
      <c r="D80">
        <f>D40</f>
        <v>0</v>
      </c>
      <c r="E80"/>
      <c r="F80">
        <f>F40</f>
        <v>0</v>
      </c>
      <c r="G80"/>
      <c r="H80">
        <f>H40</f>
        <v>0</v>
      </c>
      <c r="I80"/>
      <c r="J80">
        <f>J40</f>
        <v>0</v>
      </c>
      <c r="K80"/>
      <c r="L80">
        <f>L40</f>
        <v>0</v>
      </c>
      <c r="M80"/>
      <c r="N80">
        <f>N40</f>
        <v>0</v>
      </c>
      <c r="O80"/>
      <c r="P80">
        <f>P40</f>
        <v>0</v>
      </c>
      <c r="Q80"/>
      <c r="R80">
        <f>R40</f>
        <v>0</v>
      </c>
      <c r="S80"/>
      <c r="T80">
        <f>T40</f>
        <v>0</v>
      </c>
      <c r="U80"/>
      <c r="V80">
        <f>V40</f>
        <v>0</v>
      </c>
      <c r="W80"/>
      <c r="X80">
        <f>X40</f>
        <v>0</v>
      </c>
      <c r="Y80"/>
      <c r="Z80">
        <f>Z40</f>
        <v>0</v>
      </c>
      <c r="AA80"/>
      <c r="AB80">
        <f>AB40</f>
        <v>0</v>
      </c>
      <c r="AC80"/>
      <c r="AD80">
        <f>AD40</f>
        <v>0</v>
      </c>
      <c r="AG80" t="s">
        <v>55</v>
      </c>
    </row>
    <row r="81" spans="1:33" x14ac:dyDescent="0.2">
      <c r="A81" s="4" t="str">
        <f>A1</f>
        <v>MANNEN</v>
      </c>
      <c r="D81">
        <f>D41</f>
        <v>35</v>
      </c>
      <c r="E81"/>
      <c r="F81">
        <f>F41</f>
        <v>40</v>
      </c>
      <c r="G81"/>
      <c r="H81">
        <f>H41</f>
        <v>45</v>
      </c>
      <c r="I81"/>
      <c r="J81">
        <f>J41</f>
        <v>50</v>
      </c>
      <c r="K81"/>
      <c r="L81">
        <f>L41</f>
        <v>55</v>
      </c>
      <c r="M81"/>
      <c r="N81">
        <f>N41</f>
        <v>60</v>
      </c>
      <c r="O81"/>
      <c r="P81">
        <f>P41</f>
        <v>65</v>
      </c>
      <c r="Q81"/>
      <c r="R81">
        <f>R41</f>
        <v>70</v>
      </c>
      <c r="S81"/>
      <c r="T81">
        <f>T41</f>
        <v>75</v>
      </c>
      <c r="U81"/>
      <c r="V81">
        <f>V41</f>
        <v>80</v>
      </c>
      <c r="W81"/>
      <c r="X81">
        <f>X41</f>
        <v>85</v>
      </c>
      <c r="Y81"/>
      <c r="Z81">
        <f>Z41</f>
        <v>90</v>
      </c>
      <c r="AA81"/>
      <c r="AB81">
        <f>AB41</f>
        <v>95</v>
      </c>
      <c r="AC81"/>
      <c r="AD81">
        <f>AD41</f>
        <v>100</v>
      </c>
    </row>
    <row r="82" spans="1:33" x14ac:dyDescent="0.2">
      <c r="A82" s="4"/>
      <c r="D82" s="4"/>
      <c r="E82"/>
      <c r="F82" s="4"/>
      <c r="G82"/>
      <c r="H82" s="4"/>
      <c r="I82"/>
      <c r="J82" s="4"/>
      <c r="K82"/>
      <c r="L82" s="4"/>
      <c r="M82"/>
      <c r="N82" s="4"/>
      <c r="O82"/>
      <c r="P82" s="4"/>
      <c r="Q82"/>
      <c r="R82" s="4"/>
      <c r="S82"/>
      <c r="T82" s="4"/>
      <c r="U82"/>
      <c r="V82" s="4"/>
      <c r="W82"/>
      <c r="X82" s="4"/>
      <c r="Y82"/>
      <c r="Z82" s="4"/>
      <c r="AA82"/>
      <c r="AB82" s="4"/>
      <c r="AC82"/>
      <c r="AD82" s="4"/>
    </row>
    <row r="83" spans="1:33" x14ac:dyDescent="0.2">
      <c r="A83" s="4" t="str">
        <f t="shared" ref="A83:A117" si="54">A3</f>
        <v>100m</v>
      </c>
      <c r="B83" s="4">
        <f>SUM(D83:AF83)</f>
        <v>0</v>
      </c>
      <c r="D83" s="4">
        <f t="shared" ref="D83:D90" si="55">IF(D3&gt;0.1,D$80,0)</f>
        <v>0</v>
      </c>
      <c r="E83"/>
      <c r="F83" s="4">
        <f t="shared" ref="F83:F90" si="56">IF(F3&gt;0.1,F$80,0)</f>
        <v>0</v>
      </c>
      <c r="G83"/>
      <c r="H83" s="4">
        <f t="shared" ref="H83:H90" si="57">IF(H3&gt;0.1,H$80,0)</f>
        <v>0</v>
      </c>
      <c r="I83"/>
      <c r="J83" s="4">
        <f t="shared" ref="J83:J90" si="58">IF(J3&gt;0.1,J$80,0)</f>
        <v>0</v>
      </c>
      <c r="K83"/>
      <c r="L83" s="4">
        <f t="shared" ref="L83:L90" si="59">IF(L3&gt;0.1,L$80,0)</f>
        <v>0</v>
      </c>
      <c r="M83"/>
      <c r="N83" s="4">
        <f t="shared" ref="N83:N90" si="60">IF(N3&gt;0.1,N$80,0)</f>
        <v>0</v>
      </c>
      <c r="O83"/>
      <c r="P83" s="4">
        <f t="shared" ref="P83:P90" si="61">IF(P3&gt;0.1,P$80,0)</f>
        <v>0</v>
      </c>
      <c r="Q83"/>
      <c r="R83" s="4">
        <f t="shared" ref="R83:R90" si="62">IF(R3&gt;0.1,R$80,0)</f>
        <v>0</v>
      </c>
      <c r="S83"/>
      <c r="T83" s="4">
        <f t="shared" ref="T83:T90" si="63">IF(T3&gt;0.1,T$80,0)</f>
        <v>0</v>
      </c>
      <c r="U83"/>
      <c r="V83" s="4">
        <f t="shared" ref="V83:V90" si="64">IF(V3&gt;0.1,V$80,0)</f>
        <v>0</v>
      </c>
      <c r="W83"/>
      <c r="X83" s="4">
        <f t="shared" ref="X83:X90" si="65">IF(X3&gt;0.1,X$80,0)</f>
        <v>0</v>
      </c>
      <c r="Y83"/>
      <c r="Z83" s="4">
        <f t="shared" ref="Z83:Z90" si="66">IF(Z3&gt;0.1,Z$80,0)</f>
        <v>0</v>
      </c>
      <c r="AA83"/>
      <c r="AB83" s="4">
        <f t="shared" ref="AB83:AB90" si="67">IF(AB3&gt;0.1,AB$80,0)</f>
        <v>0</v>
      </c>
      <c r="AC83"/>
      <c r="AD83" s="4">
        <f t="shared" ref="AD83:AD90" si="68">IF(AD3&gt;0.1,AD$80,0)</f>
        <v>0</v>
      </c>
      <c r="AG83" t="s">
        <v>18</v>
      </c>
    </row>
    <row r="84" spans="1:33" x14ac:dyDescent="0.2">
      <c r="A84" s="4" t="str">
        <f t="shared" si="54"/>
        <v>200m</v>
      </c>
      <c r="B84" s="4">
        <f t="shared" ref="B84:B117" si="69">SUM(D84:AF84)</f>
        <v>0</v>
      </c>
      <c r="D84" s="4">
        <f t="shared" si="55"/>
        <v>0</v>
      </c>
      <c r="E84"/>
      <c r="F84" s="4">
        <f t="shared" si="56"/>
        <v>0</v>
      </c>
      <c r="G84"/>
      <c r="H84" s="4">
        <f t="shared" si="57"/>
        <v>0</v>
      </c>
      <c r="I84"/>
      <c r="J84" s="4">
        <f t="shared" si="58"/>
        <v>0</v>
      </c>
      <c r="K84"/>
      <c r="L84" s="4">
        <f t="shared" si="59"/>
        <v>0</v>
      </c>
      <c r="M84"/>
      <c r="N84" s="4">
        <f t="shared" si="60"/>
        <v>0</v>
      </c>
      <c r="O84"/>
      <c r="P84" s="4">
        <f t="shared" si="61"/>
        <v>0</v>
      </c>
      <c r="Q84"/>
      <c r="R84" s="4">
        <f t="shared" si="62"/>
        <v>0</v>
      </c>
      <c r="S84"/>
      <c r="T84" s="4">
        <f t="shared" si="63"/>
        <v>0</v>
      </c>
      <c r="U84"/>
      <c r="V84" s="4">
        <f t="shared" si="64"/>
        <v>0</v>
      </c>
      <c r="W84"/>
      <c r="X84" s="4">
        <f t="shared" si="65"/>
        <v>0</v>
      </c>
      <c r="Y84"/>
      <c r="Z84" s="4">
        <f t="shared" si="66"/>
        <v>0</v>
      </c>
      <c r="AA84"/>
      <c r="AB84" s="4">
        <f t="shared" si="67"/>
        <v>0</v>
      </c>
      <c r="AC84"/>
      <c r="AD84" s="4">
        <f t="shared" si="68"/>
        <v>0</v>
      </c>
    </row>
    <row r="85" spans="1:33" x14ac:dyDescent="0.2">
      <c r="A85" s="4" t="str">
        <f t="shared" si="54"/>
        <v>400m</v>
      </c>
      <c r="B85" s="4">
        <f t="shared" si="69"/>
        <v>0</v>
      </c>
      <c r="D85" s="4">
        <f t="shared" si="55"/>
        <v>0</v>
      </c>
      <c r="E85"/>
      <c r="F85" s="4">
        <f t="shared" si="56"/>
        <v>0</v>
      </c>
      <c r="G85"/>
      <c r="H85" s="4">
        <f t="shared" si="57"/>
        <v>0</v>
      </c>
      <c r="I85"/>
      <c r="J85" s="4">
        <f t="shared" si="58"/>
        <v>0</v>
      </c>
      <c r="K85"/>
      <c r="L85" s="4">
        <f t="shared" si="59"/>
        <v>0</v>
      </c>
      <c r="M85"/>
      <c r="N85" s="4">
        <f t="shared" si="60"/>
        <v>0</v>
      </c>
      <c r="O85"/>
      <c r="P85" s="4">
        <f t="shared" si="61"/>
        <v>0</v>
      </c>
      <c r="Q85"/>
      <c r="R85" s="4">
        <f t="shared" si="62"/>
        <v>0</v>
      </c>
      <c r="S85"/>
      <c r="T85" s="4">
        <f t="shared" si="63"/>
        <v>0</v>
      </c>
      <c r="U85"/>
      <c r="V85" s="4">
        <f t="shared" si="64"/>
        <v>0</v>
      </c>
      <c r="W85"/>
      <c r="X85" s="4">
        <f t="shared" si="65"/>
        <v>0</v>
      </c>
      <c r="Y85"/>
      <c r="Z85" s="4">
        <f t="shared" si="66"/>
        <v>0</v>
      </c>
      <c r="AA85"/>
      <c r="AB85" s="4">
        <f t="shared" si="67"/>
        <v>0</v>
      </c>
      <c r="AC85"/>
      <c r="AD85" s="4">
        <f t="shared" si="68"/>
        <v>0</v>
      </c>
    </row>
    <row r="86" spans="1:33" x14ac:dyDescent="0.2">
      <c r="A86" s="4" t="str">
        <f t="shared" si="54"/>
        <v>800m</v>
      </c>
      <c r="B86" s="4">
        <f t="shared" si="69"/>
        <v>0</v>
      </c>
      <c r="D86" s="4">
        <f t="shared" si="55"/>
        <v>0</v>
      </c>
      <c r="E86"/>
      <c r="F86" s="4">
        <f t="shared" si="56"/>
        <v>0</v>
      </c>
      <c r="G86"/>
      <c r="H86" s="4">
        <f t="shared" si="57"/>
        <v>0</v>
      </c>
      <c r="I86"/>
      <c r="J86" s="4">
        <f t="shared" si="58"/>
        <v>0</v>
      </c>
      <c r="K86"/>
      <c r="L86" s="4">
        <f t="shared" si="59"/>
        <v>0</v>
      </c>
      <c r="M86"/>
      <c r="N86" s="4">
        <f t="shared" si="60"/>
        <v>0</v>
      </c>
      <c r="O86"/>
      <c r="P86" s="4">
        <f t="shared" si="61"/>
        <v>0</v>
      </c>
      <c r="Q86"/>
      <c r="R86" s="4">
        <f t="shared" si="62"/>
        <v>0</v>
      </c>
      <c r="S86"/>
      <c r="T86" s="4">
        <f t="shared" si="63"/>
        <v>0</v>
      </c>
      <c r="U86"/>
      <c r="V86" s="4">
        <f t="shared" si="64"/>
        <v>0</v>
      </c>
      <c r="W86"/>
      <c r="X86" s="4">
        <f t="shared" si="65"/>
        <v>0</v>
      </c>
      <c r="Y86"/>
      <c r="Z86" s="4">
        <f t="shared" si="66"/>
        <v>0</v>
      </c>
      <c r="AA86"/>
      <c r="AB86" s="4">
        <f t="shared" si="67"/>
        <v>0</v>
      </c>
      <c r="AC86"/>
      <c r="AD86" s="4">
        <f t="shared" si="68"/>
        <v>0</v>
      </c>
    </row>
    <row r="87" spans="1:33" x14ac:dyDescent="0.2">
      <c r="A87" s="4" t="str">
        <f t="shared" si="54"/>
        <v>1500m</v>
      </c>
      <c r="B87" s="4">
        <f t="shared" si="69"/>
        <v>0</v>
      </c>
      <c r="D87" s="4">
        <f t="shared" si="55"/>
        <v>0</v>
      </c>
      <c r="E87"/>
      <c r="F87" s="4">
        <f t="shared" si="56"/>
        <v>0</v>
      </c>
      <c r="G87"/>
      <c r="H87" s="4">
        <f t="shared" si="57"/>
        <v>0</v>
      </c>
      <c r="I87"/>
      <c r="J87" s="4">
        <f t="shared" si="58"/>
        <v>0</v>
      </c>
      <c r="K87"/>
      <c r="L87" s="4">
        <f t="shared" si="59"/>
        <v>0</v>
      </c>
      <c r="M87"/>
      <c r="N87" s="4">
        <f t="shared" si="60"/>
        <v>0</v>
      </c>
      <c r="O87"/>
      <c r="P87" s="4">
        <f t="shared" si="61"/>
        <v>0</v>
      </c>
      <c r="Q87"/>
      <c r="R87" s="4">
        <f t="shared" si="62"/>
        <v>0</v>
      </c>
      <c r="S87"/>
      <c r="T87" s="4">
        <f t="shared" si="63"/>
        <v>0</v>
      </c>
      <c r="U87"/>
      <c r="V87" s="4">
        <f t="shared" si="64"/>
        <v>0</v>
      </c>
      <c r="W87"/>
      <c r="X87" s="4">
        <f t="shared" si="65"/>
        <v>0</v>
      </c>
      <c r="Y87"/>
      <c r="Z87" s="4">
        <f t="shared" si="66"/>
        <v>0</v>
      </c>
      <c r="AA87"/>
      <c r="AB87" s="4">
        <f t="shared" si="67"/>
        <v>0</v>
      </c>
      <c r="AC87"/>
      <c r="AD87" s="4">
        <f t="shared" si="68"/>
        <v>0</v>
      </c>
    </row>
    <row r="88" spans="1:33" x14ac:dyDescent="0.2">
      <c r="A88" s="4" t="str">
        <f t="shared" si="54"/>
        <v>5000m</v>
      </c>
      <c r="B88" s="4">
        <f t="shared" si="69"/>
        <v>0</v>
      </c>
      <c r="D88" s="4">
        <f t="shared" si="55"/>
        <v>0</v>
      </c>
      <c r="E88"/>
      <c r="F88" s="4">
        <f t="shared" si="56"/>
        <v>0</v>
      </c>
      <c r="G88"/>
      <c r="H88" s="4">
        <f t="shared" si="57"/>
        <v>0</v>
      </c>
      <c r="I88"/>
      <c r="J88" s="4">
        <f t="shared" si="58"/>
        <v>0</v>
      </c>
      <c r="K88"/>
      <c r="L88" s="4">
        <f t="shared" si="59"/>
        <v>0</v>
      </c>
      <c r="M88"/>
      <c r="N88" s="4">
        <f t="shared" si="60"/>
        <v>0</v>
      </c>
      <c r="O88"/>
      <c r="P88" s="4">
        <f t="shared" si="61"/>
        <v>0</v>
      </c>
      <c r="Q88"/>
      <c r="R88" s="4">
        <f t="shared" si="62"/>
        <v>0</v>
      </c>
      <c r="S88"/>
      <c r="T88" s="4">
        <f t="shared" si="63"/>
        <v>0</v>
      </c>
      <c r="U88"/>
      <c r="V88" s="4">
        <f t="shared" si="64"/>
        <v>0</v>
      </c>
      <c r="W88"/>
      <c r="X88" s="4">
        <f t="shared" si="65"/>
        <v>0</v>
      </c>
      <c r="Y88"/>
      <c r="Z88" s="4">
        <f t="shared" si="66"/>
        <v>0</v>
      </c>
      <c r="AA88"/>
      <c r="AB88" s="4">
        <f t="shared" si="67"/>
        <v>0</v>
      </c>
      <c r="AC88"/>
      <c r="AD88" s="4">
        <f t="shared" si="68"/>
        <v>0</v>
      </c>
    </row>
    <row r="89" spans="1:33" x14ac:dyDescent="0.2">
      <c r="A89" s="4" t="str">
        <f t="shared" si="54"/>
        <v>4x100</v>
      </c>
      <c r="B89" s="4">
        <f t="shared" si="69"/>
        <v>0</v>
      </c>
      <c r="D89" s="4">
        <f t="shared" si="55"/>
        <v>0</v>
      </c>
      <c r="E89"/>
      <c r="F89" s="4">
        <f t="shared" si="56"/>
        <v>0</v>
      </c>
      <c r="G89"/>
      <c r="H89" s="4">
        <f t="shared" si="57"/>
        <v>0</v>
      </c>
      <c r="I89"/>
      <c r="J89" s="4">
        <f t="shared" si="58"/>
        <v>0</v>
      </c>
      <c r="K89"/>
      <c r="L89" s="4">
        <f t="shared" si="59"/>
        <v>0</v>
      </c>
      <c r="M89"/>
      <c r="N89" s="4">
        <f t="shared" si="60"/>
        <v>0</v>
      </c>
      <c r="O89"/>
      <c r="P89" s="4">
        <f t="shared" si="61"/>
        <v>0</v>
      </c>
      <c r="Q89"/>
      <c r="R89" s="4">
        <f t="shared" si="62"/>
        <v>0</v>
      </c>
      <c r="S89"/>
      <c r="T89" s="4">
        <f t="shared" si="63"/>
        <v>0</v>
      </c>
      <c r="U89"/>
      <c r="V89" s="4">
        <f t="shared" si="64"/>
        <v>0</v>
      </c>
      <c r="W89"/>
      <c r="X89" s="4">
        <f t="shared" si="65"/>
        <v>0</v>
      </c>
      <c r="Y89"/>
      <c r="Z89" s="4">
        <f t="shared" si="66"/>
        <v>0</v>
      </c>
      <c r="AA89"/>
      <c r="AB89" s="4">
        <f t="shared" si="67"/>
        <v>0</v>
      </c>
      <c r="AC89"/>
      <c r="AD89" s="4">
        <f t="shared" si="68"/>
        <v>0</v>
      </c>
    </row>
    <row r="90" spans="1:33" x14ac:dyDescent="0.2">
      <c r="A90" s="4" t="str">
        <f t="shared" si="54"/>
        <v>zweedse</v>
      </c>
      <c r="B90" s="4">
        <f t="shared" si="69"/>
        <v>0</v>
      </c>
      <c r="D90" s="4">
        <f t="shared" si="55"/>
        <v>0</v>
      </c>
      <c r="E90"/>
      <c r="F90" s="4">
        <f t="shared" si="56"/>
        <v>0</v>
      </c>
      <c r="G90"/>
      <c r="H90" s="4">
        <f t="shared" si="57"/>
        <v>0</v>
      </c>
      <c r="I90"/>
      <c r="J90" s="4">
        <f t="shared" si="58"/>
        <v>0</v>
      </c>
      <c r="K90"/>
      <c r="L90" s="4">
        <f t="shared" si="59"/>
        <v>0</v>
      </c>
      <c r="M90"/>
      <c r="N90" s="4">
        <f t="shared" si="60"/>
        <v>0</v>
      </c>
      <c r="O90"/>
      <c r="P90" s="4">
        <f t="shared" si="61"/>
        <v>0</v>
      </c>
      <c r="Q90"/>
      <c r="R90" s="4">
        <f t="shared" si="62"/>
        <v>0</v>
      </c>
      <c r="S90"/>
      <c r="T90" s="4">
        <f t="shared" si="63"/>
        <v>0</v>
      </c>
      <c r="U90"/>
      <c r="V90" s="4">
        <f t="shared" si="64"/>
        <v>0</v>
      </c>
      <c r="W90"/>
      <c r="X90" s="4">
        <f t="shared" si="65"/>
        <v>0</v>
      </c>
      <c r="Y90"/>
      <c r="Z90" s="4">
        <f t="shared" si="66"/>
        <v>0</v>
      </c>
      <c r="AA90"/>
      <c r="AB90" s="4">
        <f t="shared" si="67"/>
        <v>0</v>
      </c>
      <c r="AC90"/>
      <c r="AD90" s="4">
        <f t="shared" si="68"/>
        <v>0</v>
      </c>
    </row>
    <row r="91" spans="1:33" x14ac:dyDescent="0.2">
      <c r="A91" s="4"/>
      <c r="B91" s="4"/>
      <c r="D91" s="4"/>
      <c r="E91"/>
      <c r="F91" s="4"/>
      <c r="G91"/>
      <c r="H91" s="4"/>
      <c r="I91"/>
      <c r="J91" s="4"/>
      <c r="K91"/>
      <c r="L91" s="4"/>
      <c r="M91"/>
      <c r="N91" s="4"/>
      <c r="O91"/>
      <c r="P91" s="4"/>
      <c r="Q91"/>
      <c r="R91" s="4"/>
      <c r="S91"/>
      <c r="T91" s="4"/>
      <c r="U91"/>
      <c r="V91" s="4"/>
      <c r="W91"/>
      <c r="X91" s="4"/>
      <c r="Y91"/>
      <c r="Z91" s="4"/>
      <c r="AA91"/>
      <c r="AB91" s="4"/>
      <c r="AC91"/>
      <c r="AD91" s="4"/>
    </row>
    <row r="92" spans="1:33" x14ac:dyDescent="0.2">
      <c r="A92" s="4" t="str">
        <f t="shared" si="54"/>
        <v>hoog</v>
      </c>
      <c r="B92" s="4">
        <f t="shared" si="69"/>
        <v>0</v>
      </c>
      <c r="D92" s="4">
        <f t="shared" ref="D92:D97" si="70">IF(D12&gt;0.1,D$80,0)</f>
        <v>0</v>
      </c>
      <c r="E92"/>
      <c r="F92" s="4">
        <f t="shared" ref="F92:F97" si="71">IF(F12&gt;0.1,F$80,0)</f>
        <v>0</v>
      </c>
      <c r="G92"/>
      <c r="H92" s="4">
        <f t="shared" ref="H92:H97" si="72">IF(H12&gt;0.1,H$80,0)</f>
        <v>0</v>
      </c>
      <c r="I92"/>
      <c r="J92" s="4">
        <f t="shared" ref="J92:J97" si="73">IF(J12&gt;0.1,J$80,0)</f>
        <v>0</v>
      </c>
      <c r="K92"/>
      <c r="L92" s="4">
        <f t="shared" ref="L92:L97" si="74">IF(L12&gt;0.1,L$80,0)</f>
        <v>0</v>
      </c>
      <c r="M92"/>
      <c r="N92" s="4">
        <f t="shared" ref="N92:N97" si="75">IF(N12&gt;0.1,N$80,0)</f>
        <v>0</v>
      </c>
      <c r="O92"/>
      <c r="P92" s="4">
        <f t="shared" ref="P92:P97" si="76">IF(P12&gt;0.1,P$80,0)</f>
        <v>0</v>
      </c>
      <c r="Q92"/>
      <c r="R92" s="4">
        <f t="shared" ref="R92:R97" si="77">IF(R12&gt;0.1,R$80,0)</f>
        <v>0</v>
      </c>
      <c r="S92"/>
      <c r="T92" s="4">
        <f t="shared" ref="T92:T97" si="78">IF(T12&gt;0.1,T$80,0)</f>
        <v>0</v>
      </c>
      <c r="U92"/>
      <c r="V92" s="4">
        <f t="shared" ref="V92:V97" si="79">IF(V12&gt;0.1,V$80,0)</f>
        <v>0</v>
      </c>
      <c r="W92"/>
      <c r="X92" s="4">
        <f t="shared" ref="X92:X97" si="80">IF(X12&gt;0.1,X$80,0)</f>
        <v>0</v>
      </c>
      <c r="Y92"/>
      <c r="Z92" s="4">
        <f t="shared" ref="Z92:Z97" si="81">IF(Z12&gt;0.1,Z$80,0)</f>
        <v>0</v>
      </c>
      <c r="AA92"/>
      <c r="AB92" s="4">
        <f t="shared" ref="AB92:AB97" si="82">IF(AB12&gt;0.1,AB$80,0)</f>
        <v>0</v>
      </c>
      <c r="AC92"/>
      <c r="AD92" s="4">
        <f t="shared" ref="AD92:AD97" si="83">IF(AD12&gt;0.1,AD$80,0)</f>
        <v>0</v>
      </c>
      <c r="AG92" t="s">
        <v>18</v>
      </c>
    </row>
    <row r="93" spans="1:33" x14ac:dyDescent="0.2">
      <c r="A93" s="4" t="str">
        <f t="shared" si="54"/>
        <v>ver</v>
      </c>
      <c r="B93" s="4">
        <f t="shared" si="69"/>
        <v>0</v>
      </c>
      <c r="D93" s="4">
        <f t="shared" si="70"/>
        <v>0</v>
      </c>
      <c r="E93"/>
      <c r="F93" s="4">
        <f t="shared" si="71"/>
        <v>0</v>
      </c>
      <c r="G93"/>
      <c r="H93" s="4">
        <f t="shared" si="72"/>
        <v>0</v>
      </c>
      <c r="I93"/>
      <c r="J93" s="4">
        <f t="shared" si="73"/>
        <v>0</v>
      </c>
      <c r="K93"/>
      <c r="L93" s="4">
        <f t="shared" si="74"/>
        <v>0</v>
      </c>
      <c r="M93"/>
      <c r="N93" s="4">
        <f t="shared" si="75"/>
        <v>0</v>
      </c>
      <c r="O93"/>
      <c r="P93" s="4">
        <f t="shared" si="76"/>
        <v>0</v>
      </c>
      <c r="Q93"/>
      <c r="R93" s="4">
        <f t="shared" si="77"/>
        <v>0</v>
      </c>
      <c r="S93"/>
      <c r="T93" s="4">
        <f t="shared" si="78"/>
        <v>0</v>
      </c>
      <c r="U93"/>
      <c r="V93" s="4">
        <f t="shared" si="79"/>
        <v>0</v>
      </c>
      <c r="W93"/>
      <c r="X93" s="4">
        <f t="shared" si="80"/>
        <v>0</v>
      </c>
      <c r="Y93"/>
      <c r="Z93" s="4">
        <f t="shared" si="81"/>
        <v>0</v>
      </c>
      <c r="AA93"/>
      <c r="AB93" s="4">
        <f t="shared" si="82"/>
        <v>0</v>
      </c>
      <c r="AC93"/>
      <c r="AD93" s="4">
        <f t="shared" si="83"/>
        <v>0</v>
      </c>
    </row>
    <row r="94" spans="1:33" x14ac:dyDescent="0.2">
      <c r="A94" s="4" t="str">
        <f t="shared" si="54"/>
        <v>kogel</v>
      </c>
      <c r="B94" s="4">
        <f t="shared" si="69"/>
        <v>0</v>
      </c>
      <c r="D94" s="4">
        <f t="shared" si="70"/>
        <v>0</v>
      </c>
      <c r="E94"/>
      <c r="F94" s="4">
        <f t="shared" si="71"/>
        <v>0</v>
      </c>
      <c r="G94"/>
      <c r="H94" s="4">
        <f t="shared" si="72"/>
        <v>0</v>
      </c>
      <c r="I94"/>
      <c r="J94" s="4">
        <f t="shared" si="73"/>
        <v>0</v>
      </c>
      <c r="K94"/>
      <c r="L94" s="4">
        <f t="shared" si="74"/>
        <v>0</v>
      </c>
      <c r="M94"/>
      <c r="N94" s="4">
        <f t="shared" si="75"/>
        <v>0</v>
      </c>
      <c r="O94"/>
      <c r="P94" s="4">
        <f t="shared" si="76"/>
        <v>0</v>
      </c>
      <c r="Q94"/>
      <c r="R94" s="4">
        <f t="shared" si="77"/>
        <v>0</v>
      </c>
      <c r="S94"/>
      <c r="T94" s="4">
        <f t="shared" si="78"/>
        <v>0</v>
      </c>
      <c r="U94"/>
      <c r="V94" s="4">
        <f t="shared" si="79"/>
        <v>0</v>
      </c>
      <c r="W94"/>
      <c r="X94" s="4">
        <f t="shared" si="80"/>
        <v>0</v>
      </c>
      <c r="Y94"/>
      <c r="Z94" s="4">
        <f t="shared" si="81"/>
        <v>0</v>
      </c>
      <c r="AA94"/>
      <c r="AB94" s="4">
        <f t="shared" si="82"/>
        <v>0</v>
      </c>
      <c r="AC94"/>
      <c r="AD94" s="4">
        <f t="shared" si="83"/>
        <v>0</v>
      </c>
    </row>
    <row r="95" spans="1:33" x14ac:dyDescent="0.2">
      <c r="A95" s="4" t="str">
        <f t="shared" si="54"/>
        <v>discus</v>
      </c>
      <c r="B95" s="4">
        <f t="shared" si="69"/>
        <v>0</v>
      </c>
      <c r="D95" s="4">
        <f t="shared" si="70"/>
        <v>0</v>
      </c>
      <c r="E95"/>
      <c r="F95" s="4">
        <f t="shared" si="71"/>
        <v>0</v>
      </c>
      <c r="G95"/>
      <c r="H95" s="4">
        <f t="shared" si="72"/>
        <v>0</v>
      </c>
      <c r="I95"/>
      <c r="J95" s="4">
        <f t="shared" si="73"/>
        <v>0</v>
      </c>
      <c r="K95"/>
      <c r="L95" s="4">
        <f t="shared" si="74"/>
        <v>0</v>
      </c>
      <c r="M95"/>
      <c r="N95" s="4">
        <f t="shared" si="75"/>
        <v>0</v>
      </c>
      <c r="O95"/>
      <c r="P95" s="4">
        <f t="shared" si="76"/>
        <v>0</v>
      </c>
      <c r="Q95"/>
      <c r="R95" s="4">
        <f t="shared" si="77"/>
        <v>0</v>
      </c>
      <c r="S95"/>
      <c r="T95" s="4">
        <f t="shared" si="78"/>
        <v>0</v>
      </c>
      <c r="U95"/>
      <c r="V95" s="4">
        <f t="shared" si="79"/>
        <v>0</v>
      </c>
      <c r="W95"/>
      <c r="X95" s="4">
        <f t="shared" si="80"/>
        <v>0</v>
      </c>
      <c r="Y95"/>
      <c r="Z95" s="4">
        <f t="shared" si="81"/>
        <v>0</v>
      </c>
      <c r="AA95"/>
      <c r="AB95" s="4">
        <f t="shared" si="82"/>
        <v>0</v>
      </c>
      <c r="AC95"/>
      <c r="AD95" s="4">
        <f t="shared" si="83"/>
        <v>0</v>
      </c>
    </row>
    <row r="96" spans="1:33" x14ac:dyDescent="0.2">
      <c r="A96" s="4" t="str">
        <f t="shared" si="54"/>
        <v>speer</v>
      </c>
      <c r="B96" s="4">
        <f t="shared" si="69"/>
        <v>0</v>
      </c>
      <c r="D96" s="4">
        <f t="shared" si="70"/>
        <v>0</v>
      </c>
      <c r="E96"/>
      <c r="F96" s="4">
        <f t="shared" si="71"/>
        <v>0</v>
      </c>
      <c r="G96"/>
      <c r="H96" s="4">
        <f t="shared" si="72"/>
        <v>0</v>
      </c>
      <c r="I96"/>
      <c r="J96" s="4">
        <f t="shared" si="73"/>
        <v>0</v>
      </c>
      <c r="K96"/>
      <c r="L96" s="4">
        <f t="shared" si="74"/>
        <v>0</v>
      </c>
      <c r="M96"/>
      <c r="N96" s="4">
        <f t="shared" si="75"/>
        <v>0</v>
      </c>
      <c r="O96"/>
      <c r="P96" s="4">
        <f t="shared" si="76"/>
        <v>0</v>
      </c>
      <c r="Q96"/>
      <c r="R96" s="4">
        <f t="shared" si="77"/>
        <v>0</v>
      </c>
      <c r="S96"/>
      <c r="T96" s="4">
        <f t="shared" si="78"/>
        <v>0</v>
      </c>
      <c r="U96"/>
      <c r="V96" s="4">
        <f t="shared" si="79"/>
        <v>0</v>
      </c>
      <c r="W96"/>
      <c r="X96" s="4">
        <f t="shared" si="80"/>
        <v>0</v>
      </c>
      <c r="Y96"/>
      <c r="Z96" s="4">
        <f t="shared" si="81"/>
        <v>0</v>
      </c>
      <c r="AA96"/>
      <c r="AB96" s="4">
        <f t="shared" si="82"/>
        <v>0</v>
      </c>
      <c r="AC96"/>
      <c r="AD96" s="4">
        <f t="shared" si="83"/>
        <v>0</v>
      </c>
    </row>
    <row r="97" spans="1:33" x14ac:dyDescent="0.2">
      <c r="A97" s="4" t="str">
        <f t="shared" si="54"/>
        <v>hamer</v>
      </c>
      <c r="B97" s="4">
        <f t="shared" si="69"/>
        <v>0</v>
      </c>
      <c r="D97" s="4">
        <f t="shared" si="70"/>
        <v>0</v>
      </c>
      <c r="E97"/>
      <c r="F97" s="4">
        <f t="shared" si="71"/>
        <v>0</v>
      </c>
      <c r="G97"/>
      <c r="H97" s="4">
        <f t="shared" si="72"/>
        <v>0</v>
      </c>
      <c r="I97"/>
      <c r="J97" s="4">
        <f t="shared" si="73"/>
        <v>0</v>
      </c>
      <c r="K97"/>
      <c r="L97" s="4">
        <f t="shared" si="74"/>
        <v>0</v>
      </c>
      <c r="M97"/>
      <c r="N97" s="4">
        <f t="shared" si="75"/>
        <v>0</v>
      </c>
      <c r="O97"/>
      <c r="P97" s="4">
        <f t="shared" si="76"/>
        <v>0</v>
      </c>
      <c r="Q97"/>
      <c r="R97" s="4">
        <f t="shared" si="77"/>
        <v>0</v>
      </c>
      <c r="S97"/>
      <c r="T97" s="4">
        <f t="shared" si="78"/>
        <v>0</v>
      </c>
      <c r="U97"/>
      <c r="V97" s="4">
        <f t="shared" si="79"/>
        <v>0</v>
      </c>
      <c r="W97"/>
      <c r="X97" s="4">
        <f t="shared" si="80"/>
        <v>0</v>
      </c>
      <c r="Y97"/>
      <c r="Z97" s="4">
        <f t="shared" si="81"/>
        <v>0</v>
      </c>
      <c r="AA97"/>
      <c r="AB97" s="4">
        <f t="shared" si="82"/>
        <v>0</v>
      </c>
      <c r="AC97"/>
      <c r="AD97" s="4">
        <f t="shared" si="83"/>
        <v>0</v>
      </c>
    </row>
    <row r="98" spans="1:33" x14ac:dyDescent="0.2">
      <c r="A98" s="4"/>
      <c r="B98" s="4"/>
      <c r="D98" s="4"/>
      <c r="E98"/>
      <c r="G98"/>
      <c r="I98"/>
      <c r="K98"/>
      <c r="M98"/>
      <c r="O98"/>
      <c r="Q98"/>
      <c r="S98"/>
      <c r="U98"/>
      <c r="W98"/>
      <c r="Y98"/>
      <c r="AA98"/>
      <c r="AC98"/>
    </row>
    <row r="99" spans="1:33" x14ac:dyDescent="0.2">
      <c r="A99" s="4"/>
      <c r="B99" s="4"/>
      <c r="E99"/>
      <c r="G99"/>
      <c r="I99"/>
      <c r="K99"/>
      <c r="M99"/>
      <c r="O99"/>
      <c r="Q99"/>
      <c r="S99"/>
      <c r="U99"/>
      <c r="W99"/>
      <c r="Y99"/>
      <c r="AA99"/>
      <c r="AC99"/>
    </row>
    <row r="100" spans="1:33" x14ac:dyDescent="0.2">
      <c r="A100" s="4"/>
      <c r="B100" s="4"/>
      <c r="C100" s="4"/>
      <c r="D100" s="4">
        <f>D60</f>
        <v>0</v>
      </c>
      <c r="F100" s="4">
        <f>F60</f>
        <v>0</v>
      </c>
      <c r="H100" s="4">
        <f>H60</f>
        <v>0</v>
      </c>
      <c r="J100" s="4">
        <f>J60</f>
        <v>0</v>
      </c>
      <c r="L100" s="4">
        <f>L60</f>
        <v>0</v>
      </c>
      <c r="N100" s="4">
        <f>N60</f>
        <v>0</v>
      </c>
      <c r="P100" s="4">
        <f>P60</f>
        <v>0</v>
      </c>
      <c r="R100" s="4">
        <f>R60</f>
        <v>0</v>
      </c>
      <c r="T100" s="4">
        <f>T60</f>
        <v>0</v>
      </c>
      <c r="V100" s="4">
        <f>V60</f>
        <v>0</v>
      </c>
      <c r="X100" s="4">
        <f>X60</f>
        <v>0</v>
      </c>
      <c r="Z100" s="4">
        <f>Z60</f>
        <v>0</v>
      </c>
      <c r="AB100" s="4">
        <f>AB60</f>
        <v>0</v>
      </c>
      <c r="AD100" s="4">
        <f>AD60</f>
        <v>0</v>
      </c>
      <c r="AG100" s="4" t="s">
        <v>55</v>
      </c>
    </row>
    <row r="101" spans="1:33" x14ac:dyDescent="0.2">
      <c r="A101" s="4" t="str">
        <f t="shared" si="54"/>
        <v>VROUWEN</v>
      </c>
      <c r="B101" s="4"/>
      <c r="D101" s="4">
        <f>D61</f>
        <v>35</v>
      </c>
      <c r="F101" s="4">
        <f>F61</f>
        <v>40</v>
      </c>
      <c r="H101" s="4">
        <f>H61</f>
        <v>45</v>
      </c>
      <c r="J101" s="4">
        <f>J61</f>
        <v>50</v>
      </c>
      <c r="L101" s="4">
        <f>L61</f>
        <v>55</v>
      </c>
      <c r="N101" s="4">
        <f>N61</f>
        <v>60</v>
      </c>
      <c r="P101" s="4">
        <f>P61</f>
        <v>65</v>
      </c>
      <c r="R101" s="4">
        <f>R61</f>
        <v>70</v>
      </c>
      <c r="T101" s="4">
        <f>T61</f>
        <v>75</v>
      </c>
      <c r="V101" s="4">
        <f>V61</f>
        <v>80</v>
      </c>
      <c r="X101" s="4">
        <f>X61</f>
        <v>85</v>
      </c>
      <c r="Z101" s="4">
        <f>Z61</f>
        <v>90</v>
      </c>
      <c r="AB101" s="4">
        <f>AB61</f>
        <v>95</v>
      </c>
      <c r="AD101" s="4">
        <f>AD61</f>
        <v>100</v>
      </c>
    </row>
    <row r="102" spans="1:33" x14ac:dyDescent="0.2">
      <c r="A102" s="4"/>
      <c r="B102" s="4"/>
      <c r="D102" s="4"/>
      <c r="E102"/>
      <c r="F102" s="4"/>
      <c r="G102"/>
      <c r="H102" s="4"/>
      <c r="I102"/>
      <c r="J102" s="4"/>
      <c r="K102"/>
      <c r="L102" s="4"/>
      <c r="M102"/>
      <c r="N102" s="4"/>
      <c r="O102"/>
      <c r="P102" s="4"/>
      <c r="Q102"/>
      <c r="R102" s="4"/>
      <c r="S102"/>
      <c r="T102" s="4"/>
      <c r="U102"/>
      <c r="V102" s="4"/>
      <c r="W102"/>
      <c r="X102" s="4"/>
      <c r="Y102"/>
      <c r="Z102" s="4"/>
      <c r="AA102"/>
      <c r="AB102" s="4"/>
      <c r="AC102"/>
      <c r="AD102" s="4"/>
    </row>
    <row r="103" spans="1:33" x14ac:dyDescent="0.2">
      <c r="A103" s="4" t="str">
        <f t="shared" si="54"/>
        <v>100m</v>
      </c>
      <c r="B103" s="4">
        <f t="shared" si="69"/>
        <v>0</v>
      </c>
      <c r="D103" s="4">
        <f t="shared" ref="D103:D110" si="84">IF(D23&gt;0.1,D$100,0)</f>
        <v>0</v>
      </c>
      <c r="E103"/>
      <c r="F103" s="4">
        <f t="shared" ref="F103:F110" si="85">IF(F23&gt;0.1,F$100,0)</f>
        <v>0</v>
      </c>
      <c r="G103"/>
      <c r="H103" s="4">
        <f t="shared" ref="H103:H110" si="86">IF(H23&gt;0.1,H$100,0)</f>
        <v>0</v>
      </c>
      <c r="I103"/>
      <c r="J103" s="4">
        <f t="shared" ref="J103:J110" si="87">IF(J23&gt;0.1,J$100,0)</f>
        <v>0</v>
      </c>
      <c r="K103"/>
      <c r="L103" s="4">
        <f t="shared" ref="L103:L110" si="88">IF(L23&gt;0.1,L$100,0)</f>
        <v>0</v>
      </c>
      <c r="M103"/>
      <c r="N103" s="4">
        <f t="shared" ref="N103:N110" si="89">IF(N23&gt;0.1,N$100,0)</f>
        <v>0</v>
      </c>
      <c r="O103"/>
      <c r="P103" s="4">
        <f t="shared" ref="P103:P110" si="90">IF(P23&gt;0.1,P$100,0)</f>
        <v>0</v>
      </c>
      <c r="Q103"/>
      <c r="R103" s="4">
        <f t="shared" ref="R103:R110" si="91">IF(R23&gt;0.1,R$100,0)</f>
        <v>0</v>
      </c>
      <c r="S103"/>
      <c r="T103" s="4">
        <f t="shared" ref="T103:T110" si="92">IF(T23&gt;0.1,T$100,0)</f>
        <v>0</v>
      </c>
      <c r="U103"/>
      <c r="V103" s="4">
        <f t="shared" ref="V103:V110" si="93">IF(V23&gt;0.1,V$100,0)</f>
        <v>0</v>
      </c>
      <c r="W103"/>
      <c r="X103" s="4">
        <f t="shared" ref="X103:X110" si="94">IF(X23&gt;0.1,X$100,0)</f>
        <v>0</v>
      </c>
      <c r="Y103"/>
      <c r="Z103" s="4">
        <f t="shared" ref="Z103:Z110" si="95">IF(Z23&gt;0.1,Z$100,0)</f>
        <v>0</v>
      </c>
      <c r="AA103"/>
      <c r="AB103" s="4">
        <f t="shared" ref="AB103:AB110" si="96">IF(AB23&gt;0.1,AB$100,0)</f>
        <v>0</v>
      </c>
      <c r="AC103"/>
      <c r="AD103" s="4">
        <f t="shared" ref="AD103:AD110" si="97">IF(AD23&gt;0.1,AD$100,0)</f>
        <v>0</v>
      </c>
      <c r="AG103" t="s">
        <v>18</v>
      </c>
    </row>
    <row r="104" spans="1:33" x14ac:dyDescent="0.2">
      <c r="A104" s="4" t="str">
        <f t="shared" si="54"/>
        <v>200m</v>
      </c>
      <c r="B104" s="4">
        <f t="shared" si="69"/>
        <v>0</v>
      </c>
      <c r="D104" s="4">
        <f t="shared" si="84"/>
        <v>0</v>
      </c>
      <c r="E104"/>
      <c r="F104" s="4">
        <f t="shared" si="85"/>
        <v>0</v>
      </c>
      <c r="G104"/>
      <c r="H104" s="4">
        <f t="shared" si="86"/>
        <v>0</v>
      </c>
      <c r="I104"/>
      <c r="J104" s="4">
        <f t="shared" si="87"/>
        <v>0</v>
      </c>
      <c r="K104"/>
      <c r="L104" s="4">
        <f t="shared" si="88"/>
        <v>0</v>
      </c>
      <c r="M104"/>
      <c r="N104" s="4">
        <f t="shared" si="89"/>
        <v>0</v>
      </c>
      <c r="O104"/>
      <c r="P104" s="4">
        <f t="shared" si="90"/>
        <v>0</v>
      </c>
      <c r="Q104"/>
      <c r="R104" s="4">
        <f t="shared" si="91"/>
        <v>0</v>
      </c>
      <c r="S104"/>
      <c r="T104" s="4">
        <f t="shared" si="92"/>
        <v>0</v>
      </c>
      <c r="U104"/>
      <c r="V104" s="4">
        <f t="shared" si="93"/>
        <v>0</v>
      </c>
      <c r="W104"/>
      <c r="X104" s="4">
        <f t="shared" si="94"/>
        <v>0</v>
      </c>
      <c r="Y104"/>
      <c r="Z104" s="4">
        <f t="shared" si="95"/>
        <v>0</v>
      </c>
      <c r="AA104"/>
      <c r="AB104" s="4">
        <f t="shared" si="96"/>
        <v>0</v>
      </c>
      <c r="AC104"/>
      <c r="AD104" s="4">
        <f t="shared" si="97"/>
        <v>0</v>
      </c>
    </row>
    <row r="105" spans="1:33" x14ac:dyDescent="0.2">
      <c r="A105" s="4" t="str">
        <f t="shared" si="54"/>
        <v>400m</v>
      </c>
      <c r="B105" s="4">
        <f t="shared" si="69"/>
        <v>0</v>
      </c>
      <c r="D105" s="4">
        <f t="shared" si="84"/>
        <v>0</v>
      </c>
      <c r="E105"/>
      <c r="F105" s="4">
        <f t="shared" si="85"/>
        <v>0</v>
      </c>
      <c r="G105"/>
      <c r="H105" s="4">
        <f t="shared" si="86"/>
        <v>0</v>
      </c>
      <c r="I105"/>
      <c r="J105" s="4">
        <f t="shared" si="87"/>
        <v>0</v>
      </c>
      <c r="K105"/>
      <c r="L105" s="4">
        <f t="shared" si="88"/>
        <v>0</v>
      </c>
      <c r="M105"/>
      <c r="N105" s="4">
        <f t="shared" si="89"/>
        <v>0</v>
      </c>
      <c r="O105"/>
      <c r="P105" s="4">
        <f t="shared" si="90"/>
        <v>0</v>
      </c>
      <c r="Q105"/>
      <c r="R105" s="4">
        <f t="shared" si="91"/>
        <v>0</v>
      </c>
      <c r="S105"/>
      <c r="T105" s="4">
        <f t="shared" si="92"/>
        <v>0</v>
      </c>
      <c r="U105"/>
      <c r="V105" s="4">
        <f t="shared" si="93"/>
        <v>0</v>
      </c>
      <c r="W105"/>
      <c r="X105" s="4">
        <f t="shared" si="94"/>
        <v>0</v>
      </c>
      <c r="Y105"/>
      <c r="Z105" s="4">
        <f t="shared" si="95"/>
        <v>0</v>
      </c>
      <c r="AA105"/>
      <c r="AB105" s="4">
        <f t="shared" si="96"/>
        <v>0</v>
      </c>
      <c r="AC105"/>
      <c r="AD105" s="4">
        <f t="shared" si="97"/>
        <v>0</v>
      </c>
    </row>
    <row r="106" spans="1:33" x14ac:dyDescent="0.2">
      <c r="A106" s="4" t="str">
        <f t="shared" si="54"/>
        <v>800m</v>
      </c>
      <c r="B106" s="4">
        <f t="shared" si="69"/>
        <v>0</v>
      </c>
      <c r="D106" s="4">
        <f t="shared" si="84"/>
        <v>0</v>
      </c>
      <c r="E106"/>
      <c r="F106" s="4">
        <f t="shared" si="85"/>
        <v>0</v>
      </c>
      <c r="G106"/>
      <c r="H106" s="4">
        <f t="shared" si="86"/>
        <v>0</v>
      </c>
      <c r="I106"/>
      <c r="J106" s="4">
        <f t="shared" si="87"/>
        <v>0</v>
      </c>
      <c r="K106"/>
      <c r="L106" s="4">
        <f t="shared" si="88"/>
        <v>0</v>
      </c>
      <c r="M106"/>
      <c r="N106" s="4">
        <f t="shared" si="89"/>
        <v>0</v>
      </c>
      <c r="O106"/>
      <c r="P106" s="4">
        <f t="shared" si="90"/>
        <v>0</v>
      </c>
      <c r="Q106"/>
      <c r="R106" s="4">
        <f t="shared" si="91"/>
        <v>0</v>
      </c>
      <c r="S106"/>
      <c r="T106" s="4">
        <f t="shared" si="92"/>
        <v>0</v>
      </c>
      <c r="U106"/>
      <c r="V106" s="4">
        <f t="shared" si="93"/>
        <v>0</v>
      </c>
      <c r="W106"/>
      <c r="X106" s="4">
        <f t="shared" si="94"/>
        <v>0</v>
      </c>
      <c r="Y106"/>
      <c r="Z106" s="4">
        <f t="shared" si="95"/>
        <v>0</v>
      </c>
      <c r="AA106"/>
      <c r="AB106" s="4">
        <f t="shared" si="96"/>
        <v>0</v>
      </c>
      <c r="AC106"/>
      <c r="AD106" s="4">
        <f t="shared" si="97"/>
        <v>0</v>
      </c>
    </row>
    <row r="107" spans="1:33" x14ac:dyDescent="0.2">
      <c r="A107" s="4" t="str">
        <f t="shared" si="54"/>
        <v>1500m</v>
      </c>
      <c r="B107" s="4">
        <f t="shared" si="69"/>
        <v>0</v>
      </c>
      <c r="D107" s="4">
        <f t="shared" si="84"/>
        <v>0</v>
      </c>
      <c r="E107"/>
      <c r="F107" s="4">
        <f t="shared" si="85"/>
        <v>0</v>
      </c>
      <c r="G107"/>
      <c r="H107" s="4">
        <f t="shared" si="86"/>
        <v>0</v>
      </c>
      <c r="I107"/>
      <c r="J107" s="4">
        <f t="shared" si="87"/>
        <v>0</v>
      </c>
      <c r="K107"/>
      <c r="L107" s="4">
        <f t="shared" si="88"/>
        <v>0</v>
      </c>
      <c r="M107"/>
      <c r="N107" s="4">
        <f t="shared" si="89"/>
        <v>0</v>
      </c>
      <c r="O107"/>
      <c r="P107" s="4">
        <f t="shared" si="90"/>
        <v>0</v>
      </c>
      <c r="Q107"/>
      <c r="R107" s="4">
        <f t="shared" si="91"/>
        <v>0</v>
      </c>
      <c r="S107"/>
      <c r="T107" s="4">
        <f t="shared" si="92"/>
        <v>0</v>
      </c>
      <c r="U107"/>
      <c r="V107" s="4">
        <f t="shared" si="93"/>
        <v>0</v>
      </c>
      <c r="W107"/>
      <c r="X107" s="4">
        <f t="shared" si="94"/>
        <v>0</v>
      </c>
      <c r="Y107"/>
      <c r="Z107" s="4">
        <f t="shared" si="95"/>
        <v>0</v>
      </c>
      <c r="AA107"/>
      <c r="AB107" s="4">
        <f t="shared" si="96"/>
        <v>0</v>
      </c>
      <c r="AC107"/>
      <c r="AD107" s="4">
        <f t="shared" si="97"/>
        <v>0</v>
      </c>
    </row>
    <row r="108" spans="1:33" x14ac:dyDescent="0.2">
      <c r="A108" s="4" t="str">
        <f t="shared" si="54"/>
        <v>3000m</v>
      </c>
      <c r="B108" s="4">
        <f t="shared" si="69"/>
        <v>0</v>
      </c>
      <c r="D108" s="4">
        <f t="shared" si="84"/>
        <v>0</v>
      </c>
      <c r="E108"/>
      <c r="F108" s="4">
        <f t="shared" si="85"/>
        <v>0</v>
      </c>
      <c r="G108"/>
      <c r="H108" s="4">
        <f t="shared" si="86"/>
        <v>0</v>
      </c>
      <c r="I108"/>
      <c r="J108" s="4">
        <f t="shared" si="87"/>
        <v>0</v>
      </c>
      <c r="K108"/>
      <c r="L108" s="4">
        <f t="shared" si="88"/>
        <v>0</v>
      </c>
      <c r="M108"/>
      <c r="N108" s="4">
        <f t="shared" si="89"/>
        <v>0</v>
      </c>
      <c r="O108"/>
      <c r="P108" s="4">
        <f t="shared" si="90"/>
        <v>0</v>
      </c>
      <c r="Q108"/>
      <c r="R108" s="4">
        <f t="shared" si="91"/>
        <v>0</v>
      </c>
      <c r="S108"/>
      <c r="T108" s="4">
        <f t="shared" si="92"/>
        <v>0</v>
      </c>
      <c r="U108"/>
      <c r="V108" s="4">
        <f t="shared" si="93"/>
        <v>0</v>
      </c>
      <c r="W108"/>
      <c r="X108" s="4">
        <f t="shared" si="94"/>
        <v>0</v>
      </c>
      <c r="Y108"/>
      <c r="Z108" s="4">
        <f t="shared" si="95"/>
        <v>0</v>
      </c>
      <c r="AA108"/>
      <c r="AB108" s="4">
        <f t="shared" si="96"/>
        <v>0</v>
      </c>
      <c r="AC108"/>
      <c r="AD108" s="4">
        <f t="shared" si="97"/>
        <v>0</v>
      </c>
    </row>
    <row r="109" spans="1:33" x14ac:dyDescent="0.2">
      <c r="A109" s="4" t="str">
        <f t="shared" si="54"/>
        <v>4x100</v>
      </c>
      <c r="B109" s="4">
        <f t="shared" si="69"/>
        <v>0</v>
      </c>
      <c r="D109" s="4">
        <f t="shared" si="84"/>
        <v>0</v>
      </c>
      <c r="E109"/>
      <c r="F109" s="4">
        <f t="shared" si="85"/>
        <v>0</v>
      </c>
      <c r="G109"/>
      <c r="H109" s="4">
        <f t="shared" si="86"/>
        <v>0</v>
      </c>
      <c r="I109"/>
      <c r="J109" s="4">
        <f t="shared" si="87"/>
        <v>0</v>
      </c>
      <c r="K109"/>
      <c r="L109" s="4">
        <f t="shared" si="88"/>
        <v>0</v>
      </c>
      <c r="M109"/>
      <c r="N109" s="4">
        <f t="shared" si="89"/>
        <v>0</v>
      </c>
      <c r="O109"/>
      <c r="P109" s="4">
        <f t="shared" si="90"/>
        <v>0</v>
      </c>
      <c r="Q109"/>
      <c r="R109" s="4">
        <f t="shared" si="91"/>
        <v>0</v>
      </c>
      <c r="S109"/>
      <c r="T109" s="4">
        <f t="shared" si="92"/>
        <v>0</v>
      </c>
      <c r="U109"/>
      <c r="V109" s="4">
        <f t="shared" si="93"/>
        <v>0</v>
      </c>
      <c r="W109"/>
      <c r="X109" s="4">
        <f t="shared" si="94"/>
        <v>0</v>
      </c>
      <c r="Y109"/>
      <c r="Z109" s="4">
        <f t="shared" si="95"/>
        <v>0</v>
      </c>
      <c r="AA109"/>
      <c r="AB109" s="4">
        <f t="shared" si="96"/>
        <v>0</v>
      </c>
      <c r="AC109"/>
      <c r="AD109" s="4">
        <f t="shared" si="97"/>
        <v>0</v>
      </c>
    </row>
    <row r="110" spans="1:33" x14ac:dyDescent="0.2">
      <c r="A110" s="4" t="str">
        <f t="shared" si="54"/>
        <v>zweedse</v>
      </c>
      <c r="B110" s="4">
        <f t="shared" si="69"/>
        <v>0</v>
      </c>
      <c r="D110" s="4">
        <f t="shared" si="84"/>
        <v>0</v>
      </c>
      <c r="E110"/>
      <c r="F110" s="4">
        <f t="shared" si="85"/>
        <v>0</v>
      </c>
      <c r="G110"/>
      <c r="H110" s="4">
        <f t="shared" si="86"/>
        <v>0</v>
      </c>
      <c r="I110"/>
      <c r="J110" s="4">
        <f t="shared" si="87"/>
        <v>0</v>
      </c>
      <c r="K110"/>
      <c r="L110" s="4">
        <f t="shared" si="88"/>
        <v>0</v>
      </c>
      <c r="M110"/>
      <c r="N110" s="4">
        <f t="shared" si="89"/>
        <v>0</v>
      </c>
      <c r="O110"/>
      <c r="P110" s="4">
        <f t="shared" si="90"/>
        <v>0</v>
      </c>
      <c r="Q110"/>
      <c r="R110" s="4">
        <f t="shared" si="91"/>
        <v>0</v>
      </c>
      <c r="S110"/>
      <c r="T110" s="4">
        <f t="shared" si="92"/>
        <v>0</v>
      </c>
      <c r="U110"/>
      <c r="V110" s="4">
        <f t="shared" si="93"/>
        <v>0</v>
      </c>
      <c r="W110"/>
      <c r="X110" s="4">
        <f t="shared" si="94"/>
        <v>0</v>
      </c>
      <c r="Y110"/>
      <c r="Z110" s="4">
        <f t="shared" si="95"/>
        <v>0</v>
      </c>
      <c r="AA110"/>
      <c r="AB110" s="4">
        <f t="shared" si="96"/>
        <v>0</v>
      </c>
      <c r="AC110"/>
      <c r="AD110" s="4">
        <f t="shared" si="97"/>
        <v>0</v>
      </c>
    </row>
    <row r="111" spans="1:33" x14ac:dyDescent="0.2">
      <c r="A111" s="4"/>
      <c r="B111" s="4"/>
      <c r="D111" s="4"/>
      <c r="E111"/>
      <c r="F111" s="4"/>
      <c r="G111"/>
      <c r="H111" s="4"/>
      <c r="I111"/>
      <c r="J111" s="4"/>
      <c r="K111"/>
      <c r="L111" s="4"/>
      <c r="M111"/>
      <c r="N111" s="4"/>
      <c r="O111"/>
      <c r="P111" s="4"/>
      <c r="Q111"/>
      <c r="R111" s="4"/>
      <c r="S111"/>
      <c r="T111" s="4"/>
      <c r="U111"/>
      <c r="V111" s="4"/>
      <c r="W111"/>
      <c r="X111" s="4"/>
      <c r="Y111"/>
      <c r="Z111" s="4"/>
      <c r="AA111"/>
      <c r="AB111" s="4"/>
      <c r="AC111"/>
      <c r="AD111" s="4"/>
    </row>
    <row r="112" spans="1:33" x14ac:dyDescent="0.2">
      <c r="A112" s="4" t="str">
        <f t="shared" si="54"/>
        <v>hoog</v>
      </c>
      <c r="B112" s="4">
        <f t="shared" si="69"/>
        <v>0</v>
      </c>
      <c r="D112" s="4">
        <f t="shared" ref="D112:D117" si="98">IF(D32&gt;0.1,D$100,0)</f>
        <v>0</v>
      </c>
      <c r="E112"/>
      <c r="F112" s="4">
        <f t="shared" ref="F112:F117" si="99">IF(F32&gt;0.1,F$100,0)</f>
        <v>0</v>
      </c>
      <c r="G112"/>
      <c r="H112" s="4">
        <f t="shared" ref="H112:H117" si="100">IF(H32&gt;0.1,H$100,0)</f>
        <v>0</v>
      </c>
      <c r="I112"/>
      <c r="J112" s="4">
        <f t="shared" ref="J112:J117" si="101">IF(J32&gt;0.1,J$100,0)</f>
        <v>0</v>
      </c>
      <c r="K112"/>
      <c r="L112" s="4">
        <f t="shared" ref="L112:L117" si="102">IF(L32&gt;0.1,L$100,0)</f>
        <v>0</v>
      </c>
      <c r="M112"/>
      <c r="N112" s="4">
        <f t="shared" ref="N112:N117" si="103">IF(N32&gt;0.1,N$100,0)</f>
        <v>0</v>
      </c>
      <c r="O112"/>
      <c r="P112" s="4">
        <f t="shared" ref="P112:P117" si="104">IF(P32&gt;0.1,P$100,0)</f>
        <v>0</v>
      </c>
      <c r="Q112"/>
      <c r="R112" s="4">
        <f t="shared" ref="R112:R117" si="105">IF(R32&gt;0.1,R$100,0)</f>
        <v>0</v>
      </c>
      <c r="S112"/>
      <c r="T112" s="4">
        <f t="shared" ref="T112:T117" si="106">IF(T32&gt;0.1,T$100,0)</f>
        <v>0</v>
      </c>
      <c r="U112"/>
      <c r="V112" s="4">
        <f t="shared" ref="V112:V117" si="107">IF(V32&gt;0.1,V$100,0)</f>
        <v>0</v>
      </c>
      <c r="W112"/>
      <c r="X112" s="4">
        <f t="shared" ref="X112:X117" si="108">IF(X32&gt;0.1,X$100,0)</f>
        <v>0</v>
      </c>
      <c r="Y112"/>
      <c r="Z112" s="4">
        <f t="shared" ref="Z112:Z117" si="109">IF(Z32&gt;0.1,Z$100,0)</f>
        <v>0</v>
      </c>
      <c r="AA112"/>
      <c r="AB112" s="4">
        <f t="shared" ref="AB112:AB117" si="110">IF(AB32&gt;0.1,AB$100,0)</f>
        <v>0</v>
      </c>
      <c r="AC112"/>
      <c r="AD112" s="4">
        <f t="shared" ref="AD112:AD117" si="111">IF(AD32&gt;0.1,AD$100,0)</f>
        <v>0</v>
      </c>
      <c r="AG112" t="s">
        <v>18</v>
      </c>
    </row>
    <row r="113" spans="1:32" x14ac:dyDescent="0.2">
      <c r="A113" s="4" t="str">
        <f t="shared" si="54"/>
        <v>ver</v>
      </c>
      <c r="B113" s="4">
        <f t="shared" si="69"/>
        <v>0</v>
      </c>
      <c r="D113" s="4">
        <f t="shared" si="98"/>
        <v>0</v>
      </c>
      <c r="E113"/>
      <c r="F113" s="4">
        <f t="shared" si="99"/>
        <v>0</v>
      </c>
      <c r="G113"/>
      <c r="H113" s="4">
        <f t="shared" si="100"/>
        <v>0</v>
      </c>
      <c r="I113"/>
      <c r="J113" s="4">
        <f t="shared" si="101"/>
        <v>0</v>
      </c>
      <c r="K113"/>
      <c r="L113" s="4">
        <f t="shared" si="102"/>
        <v>0</v>
      </c>
      <c r="M113"/>
      <c r="N113" s="4">
        <f t="shared" si="103"/>
        <v>0</v>
      </c>
      <c r="O113"/>
      <c r="P113" s="4">
        <f t="shared" si="104"/>
        <v>0</v>
      </c>
      <c r="Q113"/>
      <c r="R113" s="4">
        <f t="shared" si="105"/>
        <v>0</v>
      </c>
      <c r="S113"/>
      <c r="T113" s="4">
        <f t="shared" si="106"/>
        <v>0</v>
      </c>
      <c r="U113"/>
      <c r="V113" s="4">
        <f t="shared" si="107"/>
        <v>0</v>
      </c>
      <c r="W113"/>
      <c r="X113" s="4">
        <f t="shared" si="108"/>
        <v>0</v>
      </c>
      <c r="Y113"/>
      <c r="Z113" s="4">
        <f t="shared" si="109"/>
        <v>0</v>
      </c>
      <c r="AA113"/>
      <c r="AB113" s="4">
        <f t="shared" si="110"/>
        <v>0</v>
      </c>
      <c r="AC113"/>
      <c r="AD113" s="4">
        <f t="shared" si="111"/>
        <v>0</v>
      </c>
    </row>
    <row r="114" spans="1:32" x14ac:dyDescent="0.2">
      <c r="A114" s="4" t="str">
        <f t="shared" si="54"/>
        <v>kogel</v>
      </c>
      <c r="B114" s="4">
        <f t="shared" si="69"/>
        <v>0</v>
      </c>
      <c r="D114" s="4">
        <f t="shared" si="98"/>
        <v>0</v>
      </c>
      <c r="E114"/>
      <c r="F114" s="4">
        <f t="shared" si="99"/>
        <v>0</v>
      </c>
      <c r="G114"/>
      <c r="H114" s="4">
        <f t="shared" si="100"/>
        <v>0</v>
      </c>
      <c r="I114"/>
      <c r="J114" s="4">
        <f t="shared" si="101"/>
        <v>0</v>
      </c>
      <c r="K114"/>
      <c r="L114" s="4">
        <f t="shared" si="102"/>
        <v>0</v>
      </c>
      <c r="M114"/>
      <c r="N114" s="4">
        <f t="shared" si="103"/>
        <v>0</v>
      </c>
      <c r="O114"/>
      <c r="P114" s="4">
        <f t="shared" si="104"/>
        <v>0</v>
      </c>
      <c r="Q114"/>
      <c r="R114" s="4">
        <f t="shared" si="105"/>
        <v>0</v>
      </c>
      <c r="S114"/>
      <c r="T114" s="4">
        <f t="shared" si="106"/>
        <v>0</v>
      </c>
      <c r="U114"/>
      <c r="V114" s="4">
        <f t="shared" si="107"/>
        <v>0</v>
      </c>
      <c r="W114"/>
      <c r="X114" s="4">
        <f t="shared" si="108"/>
        <v>0</v>
      </c>
      <c r="Y114"/>
      <c r="Z114" s="4">
        <f t="shared" si="109"/>
        <v>0</v>
      </c>
      <c r="AA114"/>
      <c r="AB114" s="4">
        <f t="shared" si="110"/>
        <v>0</v>
      </c>
      <c r="AC114"/>
      <c r="AD114" s="4">
        <f t="shared" si="111"/>
        <v>0</v>
      </c>
    </row>
    <row r="115" spans="1:32" x14ac:dyDescent="0.2">
      <c r="A115" s="4" t="str">
        <f t="shared" si="54"/>
        <v>discus</v>
      </c>
      <c r="B115" s="4">
        <f t="shared" si="69"/>
        <v>0</v>
      </c>
      <c r="D115" s="4">
        <f t="shared" si="98"/>
        <v>0</v>
      </c>
      <c r="E115"/>
      <c r="F115" s="4">
        <f t="shared" si="99"/>
        <v>0</v>
      </c>
      <c r="G115"/>
      <c r="H115" s="4">
        <f t="shared" si="100"/>
        <v>0</v>
      </c>
      <c r="I115"/>
      <c r="J115" s="4">
        <f t="shared" si="101"/>
        <v>0</v>
      </c>
      <c r="K115"/>
      <c r="L115" s="4">
        <f t="shared" si="102"/>
        <v>0</v>
      </c>
      <c r="M115"/>
      <c r="N115" s="4">
        <f t="shared" si="103"/>
        <v>0</v>
      </c>
      <c r="O115"/>
      <c r="P115" s="4">
        <f t="shared" si="104"/>
        <v>0</v>
      </c>
      <c r="Q115"/>
      <c r="R115" s="4">
        <f t="shared" si="105"/>
        <v>0</v>
      </c>
      <c r="S115"/>
      <c r="T115" s="4">
        <f t="shared" si="106"/>
        <v>0</v>
      </c>
      <c r="U115"/>
      <c r="V115" s="4">
        <f t="shared" si="107"/>
        <v>0</v>
      </c>
      <c r="W115"/>
      <c r="X115" s="4">
        <f t="shared" si="108"/>
        <v>0</v>
      </c>
      <c r="Y115"/>
      <c r="Z115" s="4">
        <f t="shared" si="109"/>
        <v>0</v>
      </c>
      <c r="AA115"/>
      <c r="AB115" s="4">
        <f t="shared" si="110"/>
        <v>0</v>
      </c>
      <c r="AC115"/>
      <c r="AD115" s="4">
        <f t="shared" si="111"/>
        <v>0</v>
      </c>
    </row>
    <row r="116" spans="1:32" x14ac:dyDescent="0.2">
      <c r="A116" s="4" t="str">
        <f t="shared" si="54"/>
        <v>speer</v>
      </c>
      <c r="B116" s="4">
        <f t="shared" si="69"/>
        <v>0</v>
      </c>
      <c r="D116" s="4">
        <f t="shared" si="98"/>
        <v>0</v>
      </c>
      <c r="E116"/>
      <c r="F116" s="4">
        <f t="shared" si="99"/>
        <v>0</v>
      </c>
      <c r="G116"/>
      <c r="H116" s="4">
        <f t="shared" si="100"/>
        <v>0</v>
      </c>
      <c r="I116"/>
      <c r="J116" s="4">
        <f t="shared" si="101"/>
        <v>0</v>
      </c>
      <c r="K116"/>
      <c r="L116" s="4">
        <f t="shared" si="102"/>
        <v>0</v>
      </c>
      <c r="M116"/>
      <c r="N116" s="4">
        <f t="shared" si="103"/>
        <v>0</v>
      </c>
      <c r="O116"/>
      <c r="P116" s="4">
        <f t="shared" si="104"/>
        <v>0</v>
      </c>
      <c r="Q116"/>
      <c r="R116" s="4">
        <f t="shared" si="105"/>
        <v>0</v>
      </c>
      <c r="S116"/>
      <c r="T116" s="4">
        <f t="shared" si="106"/>
        <v>0</v>
      </c>
      <c r="U116"/>
      <c r="V116" s="4">
        <f t="shared" si="107"/>
        <v>0</v>
      </c>
      <c r="W116"/>
      <c r="X116" s="4">
        <f t="shared" si="108"/>
        <v>0</v>
      </c>
      <c r="Y116"/>
      <c r="Z116" s="4">
        <f t="shared" si="109"/>
        <v>0</v>
      </c>
      <c r="AA116"/>
      <c r="AB116" s="4">
        <f t="shared" si="110"/>
        <v>0</v>
      </c>
      <c r="AC116"/>
      <c r="AD116" s="4">
        <f t="shared" si="111"/>
        <v>0</v>
      </c>
    </row>
    <row r="117" spans="1:32" x14ac:dyDescent="0.2">
      <c r="A117" s="4" t="str">
        <f t="shared" si="54"/>
        <v>hamer</v>
      </c>
      <c r="B117" s="4">
        <f t="shared" si="69"/>
        <v>0</v>
      </c>
      <c r="D117" s="4">
        <f t="shared" si="98"/>
        <v>0</v>
      </c>
      <c r="E117"/>
      <c r="F117" s="4">
        <f t="shared" si="99"/>
        <v>0</v>
      </c>
      <c r="G117"/>
      <c r="H117" s="4">
        <f t="shared" si="100"/>
        <v>0</v>
      </c>
      <c r="I117"/>
      <c r="J117" s="4">
        <f t="shared" si="101"/>
        <v>0</v>
      </c>
      <c r="K117"/>
      <c r="L117" s="4">
        <f t="shared" si="102"/>
        <v>0</v>
      </c>
      <c r="M117"/>
      <c r="N117" s="4">
        <f t="shared" si="103"/>
        <v>0</v>
      </c>
      <c r="O117"/>
      <c r="P117" s="4">
        <f t="shared" si="104"/>
        <v>0</v>
      </c>
      <c r="Q117"/>
      <c r="R117" s="4">
        <f t="shared" si="105"/>
        <v>0</v>
      </c>
      <c r="S117"/>
      <c r="T117" s="4">
        <f t="shared" si="106"/>
        <v>0</v>
      </c>
      <c r="U117"/>
      <c r="V117" s="4">
        <f t="shared" si="107"/>
        <v>0</v>
      </c>
      <c r="W117"/>
      <c r="X117" s="4">
        <f t="shared" si="108"/>
        <v>0</v>
      </c>
      <c r="Y117"/>
      <c r="Z117" s="4">
        <f t="shared" si="109"/>
        <v>0</v>
      </c>
      <c r="AA117"/>
      <c r="AB117" s="4">
        <f t="shared" si="110"/>
        <v>0</v>
      </c>
      <c r="AC117"/>
      <c r="AD117" s="4">
        <f t="shared" si="111"/>
        <v>0</v>
      </c>
    </row>
    <row r="118" spans="1:32" x14ac:dyDescent="0.2">
      <c r="A118" s="4"/>
      <c r="B118" s="3"/>
      <c r="C118" s="4"/>
      <c r="D118" s="3"/>
      <c r="F118" s="3"/>
      <c r="H118" s="3"/>
      <c r="J118" s="3"/>
      <c r="L118" s="3"/>
      <c r="M118"/>
      <c r="N118" s="3"/>
      <c r="P118" s="3"/>
      <c r="Q118"/>
      <c r="R118" s="3"/>
      <c r="T118" s="3"/>
      <c r="V118" s="3"/>
      <c r="X118" s="3"/>
      <c r="Z118" s="3"/>
      <c r="AB118" s="3"/>
      <c r="AD118" s="3"/>
      <c r="AF118" s="4"/>
    </row>
    <row r="119" spans="1:32" x14ac:dyDescent="0.2">
      <c r="A119" s="4" t="str">
        <f>A1</f>
        <v>MANNEN</v>
      </c>
      <c r="B119" s="3"/>
      <c r="C119" s="4"/>
      <c r="D119" s="3"/>
      <c r="F119" s="3"/>
      <c r="H119" s="3"/>
      <c r="J119" s="3"/>
      <c r="L119" s="3"/>
      <c r="M119"/>
      <c r="N119" s="3"/>
      <c r="P119" s="3"/>
      <c r="R119" s="3"/>
      <c r="T119" s="3"/>
      <c r="V119" s="3"/>
      <c r="X119" s="3"/>
      <c r="Z119" s="3"/>
      <c r="AB119" s="3"/>
      <c r="AD119" s="3"/>
      <c r="AF119" s="4"/>
    </row>
    <row r="120" spans="1:32" x14ac:dyDescent="0.2">
      <c r="A120" s="4"/>
      <c r="B120" s="4" t="s">
        <v>56</v>
      </c>
      <c r="C120" s="4" t="s">
        <v>57</v>
      </c>
      <c r="D120" s="4" t="s">
        <v>58</v>
      </c>
      <c r="F120" s="3" t="s">
        <v>59</v>
      </c>
      <c r="H120" s="3" t="s">
        <v>60</v>
      </c>
      <c r="J120" s="3"/>
      <c r="L120" s="3"/>
      <c r="M120"/>
      <c r="N120" s="3"/>
      <c r="P120" s="3"/>
      <c r="R120" s="3"/>
      <c r="T120" s="3"/>
      <c r="V120" s="3"/>
      <c r="X120" s="3"/>
      <c r="Z120" s="3"/>
      <c r="AB120" s="3"/>
      <c r="AD120" s="3"/>
      <c r="AE120" s="4"/>
      <c r="AF120" s="4"/>
    </row>
    <row r="121" spans="1:32" x14ac:dyDescent="0.2">
      <c r="A121" s="4" t="str">
        <f t="shared" ref="A121:B128" si="112">A3</f>
        <v>100m</v>
      </c>
      <c r="B121" s="1">
        <f t="shared" si="112"/>
        <v>11.5</v>
      </c>
      <c r="C121" s="4">
        <f t="shared" ref="C121:C128" si="113">B43</f>
        <v>688</v>
      </c>
      <c r="D121" s="4">
        <f t="shared" ref="D121:D128" si="114">B83</f>
        <v>0</v>
      </c>
      <c r="F121" s="68">
        <v>29550</v>
      </c>
      <c r="G121" s="4">
        <v>1881.5</v>
      </c>
      <c r="H121" s="1">
        <v>1881.5</v>
      </c>
      <c r="J121" s="3"/>
      <c r="L121" s="3"/>
      <c r="M121"/>
      <c r="N121" s="3"/>
      <c r="P121" s="3"/>
      <c r="R121" s="3"/>
      <c r="T121" s="3"/>
      <c r="V121" s="3"/>
      <c r="X121" s="3"/>
      <c r="Z121" s="3"/>
      <c r="AB121" s="3"/>
      <c r="AD121" s="3"/>
      <c r="AE121" s="4"/>
      <c r="AF121" s="4"/>
    </row>
    <row r="122" spans="1:32" x14ac:dyDescent="0.2">
      <c r="A122" s="4" t="str">
        <f t="shared" si="112"/>
        <v>200m</v>
      </c>
      <c r="B122" s="1">
        <f t="shared" si="112"/>
        <v>23.3</v>
      </c>
      <c r="C122" s="4">
        <f t="shared" si="113"/>
        <v>710</v>
      </c>
      <c r="D122" s="4">
        <f t="shared" si="114"/>
        <v>0</v>
      </c>
      <c r="F122" s="68">
        <v>52611.4</v>
      </c>
      <c r="H122" s="1">
        <v>1547.1</v>
      </c>
      <c r="J122" s="3"/>
      <c r="L122" s="3"/>
      <c r="M122"/>
      <c r="N122" s="3"/>
      <c r="P122" s="3"/>
      <c r="R122" s="3"/>
      <c r="T122" s="3"/>
      <c r="V122" s="3"/>
      <c r="X122" s="3"/>
      <c r="Z122" s="3"/>
      <c r="AB122" s="3"/>
      <c r="AD122" s="3"/>
      <c r="AE122" s="4"/>
      <c r="AF122" s="4"/>
    </row>
    <row r="123" spans="1:32" x14ac:dyDescent="0.2">
      <c r="A123" s="4" t="str">
        <f t="shared" si="112"/>
        <v>400m</v>
      </c>
      <c r="B123" s="1">
        <f t="shared" si="112"/>
        <v>54.39</v>
      </c>
      <c r="C123" s="4">
        <f t="shared" si="113"/>
        <v>624</v>
      </c>
      <c r="D123" s="4">
        <f t="shared" si="114"/>
        <v>0</v>
      </c>
      <c r="F123" s="68">
        <v>111960</v>
      </c>
      <c r="H123" s="1">
        <v>1433.5</v>
      </c>
      <c r="J123" s="3"/>
      <c r="L123" s="3"/>
      <c r="M123"/>
      <c r="N123" s="3"/>
      <c r="P123" s="3"/>
      <c r="R123" s="3"/>
      <c r="T123" s="3"/>
      <c r="V123" s="3"/>
      <c r="X123" s="3"/>
      <c r="Z123" s="3"/>
      <c r="AB123" s="3"/>
      <c r="AD123" s="3"/>
      <c r="AE123" s="4"/>
      <c r="AF123" s="4"/>
    </row>
    <row r="124" spans="1:32" x14ac:dyDescent="0.2">
      <c r="A124" s="4" t="str">
        <f t="shared" si="112"/>
        <v>800m</v>
      </c>
      <c r="B124" s="1">
        <f t="shared" si="112"/>
        <v>112.35000000000001</v>
      </c>
      <c r="C124" s="4">
        <f t="shared" si="113"/>
        <v>889</v>
      </c>
      <c r="D124" s="4">
        <f t="shared" si="114"/>
        <v>0</v>
      </c>
      <c r="F124" s="68">
        <v>248544</v>
      </c>
      <c r="H124" s="1">
        <v>1323.2</v>
      </c>
      <c r="J124" s="3"/>
      <c r="L124" s="3"/>
      <c r="M124"/>
      <c r="N124" s="3"/>
      <c r="P124" s="3"/>
      <c r="R124" s="3"/>
      <c r="T124" s="3"/>
      <c r="V124" s="3"/>
      <c r="X124" s="3"/>
      <c r="Z124" s="3"/>
      <c r="AB124" s="3"/>
      <c r="AD124" s="3"/>
      <c r="AE124" s="4"/>
      <c r="AF124" s="4"/>
    </row>
    <row r="125" spans="1:32" x14ac:dyDescent="0.2">
      <c r="A125" s="4" t="str">
        <f t="shared" si="112"/>
        <v>1500m</v>
      </c>
      <c r="B125" s="1">
        <f t="shared" si="112"/>
        <v>215.94</v>
      </c>
      <c r="C125" s="4">
        <f t="shared" si="113"/>
        <v>1044</v>
      </c>
      <c r="D125" s="4">
        <f t="shared" si="114"/>
        <v>0</v>
      </c>
      <c r="F125" s="68">
        <v>489971.4</v>
      </c>
      <c r="H125" s="1">
        <v>1224.7</v>
      </c>
      <c r="J125" s="3"/>
      <c r="L125" s="3"/>
      <c r="N125" s="3"/>
      <c r="P125" s="3"/>
      <c r="R125" s="3"/>
      <c r="T125" s="3"/>
      <c r="V125" s="3"/>
      <c r="X125" s="3"/>
      <c r="Z125" s="3"/>
      <c r="AB125" s="3"/>
      <c r="AD125" s="3"/>
      <c r="AE125" s="4"/>
      <c r="AF125" s="4"/>
    </row>
    <row r="126" spans="1:32" x14ac:dyDescent="0.2">
      <c r="A126" s="4" t="str">
        <f t="shared" si="112"/>
        <v>5000m</v>
      </c>
      <c r="B126" s="1">
        <f t="shared" si="112"/>
        <v>732.1</v>
      </c>
      <c r="C126" s="4">
        <f t="shared" si="113"/>
        <v>1295</v>
      </c>
      <c r="D126" s="4">
        <f t="shared" si="114"/>
        <v>0</v>
      </c>
      <c r="F126" s="68">
        <v>1786833.9</v>
      </c>
      <c r="H126" s="1">
        <v>1145</v>
      </c>
      <c r="J126" s="3"/>
      <c r="L126" s="3"/>
      <c r="N126" s="3"/>
      <c r="P126" s="3"/>
      <c r="R126" s="3"/>
      <c r="T126" s="3"/>
      <c r="V126" s="3"/>
      <c r="X126" s="3"/>
      <c r="Z126" s="3"/>
      <c r="AB126" s="3"/>
      <c r="AD126" s="3"/>
      <c r="AE126" s="4"/>
      <c r="AF126" s="4"/>
    </row>
    <row r="127" spans="1:32" x14ac:dyDescent="0.2">
      <c r="A127" s="4" t="str">
        <f t="shared" si="112"/>
        <v>4x100</v>
      </c>
      <c r="B127" s="1">
        <f t="shared" si="112"/>
        <v>46</v>
      </c>
      <c r="C127" s="4">
        <f t="shared" si="113"/>
        <v>688</v>
      </c>
      <c r="D127" s="4">
        <f t="shared" si="114"/>
        <v>0</v>
      </c>
      <c r="F127" s="68">
        <v>118175.1</v>
      </c>
      <c r="H127" s="1">
        <v>1880.65</v>
      </c>
      <c r="J127" s="3"/>
      <c r="L127" s="3"/>
      <c r="N127" s="3"/>
      <c r="P127" s="3"/>
      <c r="R127" s="3"/>
      <c r="T127" s="3"/>
      <c r="V127" s="3"/>
      <c r="X127" s="3"/>
      <c r="Z127" s="3"/>
      <c r="AB127" s="3"/>
      <c r="AD127" s="3"/>
      <c r="AE127" s="4"/>
      <c r="AF127" s="4"/>
    </row>
    <row r="128" spans="1:32" x14ac:dyDescent="0.2">
      <c r="A128" s="4" t="str">
        <f t="shared" si="112"/>
        <v>zweedse</v>
      </c>
      <c r="B128" s="1">
        <f t="shared" si="112"/>
        <v>132</v>
      </c>
      <c r="C128" s="4">
        <f t="shared" si="113"/>
        <v>751</v>
      </c>
      <c r="D128" s="4">
        <f t="shared" si="114"/>
        <v>0</v>
      </c>
      <c r="F128" s="68">
        <v>247800</v>
      </c>
      <c r="H128" s="1">
        <v>1126</v>
      </c>
      <c r="J128" s="3"/>
      <c r="L128" s="3"/>
      <c r="N128" s="3"/>
      <c r="P128" s="3"/>
      <c r="R128" s="3"/>
      <c r="T128" s="3"/>
      <c r="V128" s="3"/>
      <c r="X128" s="3"/>
      <c r="Z128" s="3"/>
      <c r="AB128" s="3"/>
      <c r="AD128" s="3"/>
      <c r="AE128" s="4"/>
      <c r="AF128" s="4"/>
    </row>
    <row r="129" spans="1:32" x14ac:dyDescent="0.2">
      <c r="A129" s="4"/>
      <c r="B129" s="1"/>
      <c r="C129" s="4"/>
      <c r="D129" s="4"/>
      <c r="F129" s="68"/>
      <c r="H129" s="1"/>
      <c r="J129" s="3"/>
      <c r="L129" s="3"/>
      <c r="N129" s="3"/>
      <c r="P129" s="3"/>
      <c r="R129" s="3"/>
      <c r="T129" s="3"/>
      <c r="V129" s="3"/>
      <c r="X129" s="3"/>
      <c r="Z129" s="3"/>
      <c r="AB129" s="3"/>
      <c r="AD129" s="3"/>
      <c r="AE129" s="4"/>
      <c r="AF129" s="4"/>
    </row>
    <row r="130" spans="1:32" x14ac:dyDescent="0.2">
      <c r="A130" s="4" t="str">
        <f t="shared" ref="A130:B135" si="115">A12</f>
        <v>hoog</v>
      </c>
      <c r="B130" s="1">
        <f t="shared" si="115"/>
        <v>2.16</v>
      </c>
      <c r="C130" s="4">
        <f t="shared" ref="C130:C135" si="116">B52</f>
        <v>992</v>
      </c>
      <c r="D130" s="4">
        <f t="shared" ref="D130:D135" si="117">B92</f>
        <v>0</v>
      </c>
      <c r="F130" s="68">
        <v>2440</v>
      </c>
      <c r="H130" s="1">
        <v>2593.5</v>
      </c>
      <c r="J130" s="3"/>
      <c r="L130" s="3"/>
      <c r="N130" s="3"/>
      <c r="P130" s="3"/>
      <c r="R130" s="3"/>
      <c r="T130" s="3"/>
      <c r="V130" s="3"/>
      <c r="X130" s="3"/>
      <c r="Z130" s="3"/>
      <c r="AB130" s="3"/>
      <c r="AD130" s="3"/>
      <c r="AE130" s="4"/>
      <c r="AF130" s="4"/>
    </row>
    <row r="131" spans="1:32" x14ac:dyDescent="0.2">
      <c r="A131" s="4" t="str">
        <f t="shared" si="115"/>
        <v>ver</v>
      </c>
      <c r="B131" s="1">
        <f t="shared" si="115"/>
        <v>7.8900000000000006</v>
      </c>
      <c r="C131" s="4">
        <f t="shared" si="116"/>
        <v>998</v>
      </c>
      <c r="D131" s="4">
        <f t="shared" si="117"/>
        <v>0</v>
      </c>
      <c r="F131" s="68">
        <v>1094.4000000000001</v>
      </c>
      <c r="H131" s="1">
        <v>2075.3000000000002</v>
      </c>
      <c r="J131" s="3"/>
      <c r="L131" s="3"/>
      <c r="N131" s="3"/>
      <c r="P131" s="3"/>
      <c r="R131" s="3"/>
      <c r="T131" s="3"/>
      <c r="V131" s="3"/>
      <c r="X131" s="3"/>
      <c r="Z131" s="3"/>
      <c r="AB131" s="3"/>
      <c r="AD131" s="3"/>
      <c r="AE131" s="4"/>
      <c r="AF131" s="4"/>
    </row>
    <row r="132" spans="1:32" x14ac:dyDescent="0.2">
      <c r="A132" s="4" t="str">
        <f t="shared" si="115"/>
        <v>kogel</v>
      </c>
      <c r="B132" s="1">
        <f t="shared" si="115"/>
        <v>16.260000000000002</v>
      </c>
      <c r="C132" s="4">
        <f t="shared" si="116"/>
        <v>863</v>
      </c>
      <c r="D132" s="4">
        <f t="shared" si="117"/>
        <v>0</v>
      </c>
      <c r="F132" s="68">
        <v>462.5</v>
      </c>
      <c r="H132" s="1">
        <v>1001.8</v>
      </c>
      <c r="J132" s="3"/>
      <c r="L132" s="3"/>
      <c r="N132" s="3"/>
      <c r="P132" s="3"/>
      <c r="R132" s="3"/>
      <c r="T132" s="3"/>
      <c r="V132" s="3"/>
      <c r="X132" s="3"/>
      <c r="Z132" s="3"/>
      <c r="AB132" s="3"/>
      <c r="AD132" s="3"/>
      <c r="AE132" s="4"/>
      <c r="AF132" s="4"/>
    </row>
    <row r="133" spans="1:32" x14ac:dyDescent="0.2">
      <c r="A133" s="4" t="str">
        <f t="shared" si="115"/>
        <v>discus</v>
      </c>
      <c r="B133" s="1">
        <f t="shared" si="115"/>
        <v>45.300000000000004</v>
      </c>
      <c r="C133" s="4">
        <f t="shared" si="116"/>
        <v>787</v>
      </c>
      <c r="D133" s="4">
        <f t="shared" si="117"/>
        <v>0</v>
      </c>
      <c r="F133" s="68">
        <v>249.8</v>
      </c>
      <c r="H133" s="1">
        <v>893.5</v>
      </c>
      <c r="J133" s="3"/>
      <c r="L133" s="3"/>
      <c r="N133" s="3"/>
      <c r="P133" s="3"/>
      <c r="R133" s="3"/>
      <c r="T133" s="3"/>
      <c r="V133" s="3"/>
      <c r="X133" s="3"/>
      <c r="Z133" s="3"/>
      <c r="AB133" s="3"/>
      <c r="AD133" s="3"/>
      <c r="AE133" s="4"/>
      <c r="AF133" s="4"/>
    </row>
    <row r="134" spans="1:32" x14ac:dyDescent="0.2">
      <c r="A134" s="4" t="str">
        <f t="shared" si="115"/>
        <v>speer</v>
      </c>
      <c r="B134" s="1">
        <f t="shared" si="115"/>
        <v>62.26</v>
      </c>
      <c r="C134" s="4">
        <f t="shared" si="116"/>
        <v>789</v>
      </c>
      <c r="D134" s="4">
        <f t="shared" si="117"/>
        <v>0</v>
      </c>
      <c r="F134" s="68">
        <v>190.2</v>
      </c>
      <c r="H134" s="1">
        <v>711.3</v>
      </c>
      <c r="J134" s="3"/>
      <c r="L134" s="3"/>
      <c r="N134" s="3"/>
      <c r="P134" s="3"/>
      <c r="R134" s="3"/>
      <c r="T134" s="3"/>
      <c r="V134" s="3"/>
      <c r="X134" s="3"/>
      <c r="Z134" s="3"/>
      <c r="AB134" s="3"/>
      <c r="AD134" s="3"/>
      <c r="AE134" s="4"/>
      <c r="AF134" s="4"/>
    </row>
    <row r="135" spans="1:32" x14ac:dyDescent="0.2">
      <c r="A135" s="4" t="str">
        <f t="shared" si="115"/>
        <v>hamer</v>
      </c>
      <c r="B135" s="1">
        <f t="shared" si="115"/>
        <v>55.15</v>
      </c>
      <c r="C135" s="4">
        <f t="shared" si="116"/>
        <v>873</v>
      </c>
      <c r="D135" s="4">
        <f t="shared" si="117"/>
        <v>0</v>
      </c>
      <c r="F135" s="68">
        <v>197.3</v>
      </c>
      <c r="H135" s="1">
        <v>591.79999999999995</v>
      </c>
      <c r="J135" s="3"/>
      <c r="L135" s="3"/>
      <c r="N135" s="3"/>
      <c r="P135" s="3"/>
      <c r="R135" s="3"/>
      <c r="T135" s="3"/>
      <c r="V135" s="3"/>
      <c r="X135" s="3"/>
      <c r="Z135" s="3"/>
      <c r="AB135" s="3"/>
      <c r="AD135" s="3"/>
      <c r="AE135" s="4"/>
      <c r="AF135" s="4"/>
    </row>
    <row r="136" spans="1:32" x14ac:dyDescent="0.2">
      <c r="A136" s="4"/>
      <c r="B136" s="1"/>
      <c r="C136" s="4"/>
      <c r="D136" s="4"/>
      <c r="F136" s="68"/>
      <c r="H136" s="1"/>
      <c r="J136" s="3"/>
      <c r="L136" s="3"/>
      <c r="N136" s="3"/>
      <c r="P136" s="3"/>
      <c r="R136" s="3"/>
      <c r="T136" s="3"/>
      <c r="V136" s="3"/>
      <c r="X136" s="3"/>
      <c r="Z136" s="3"/>
      <c r="AB136" s="3"/>
      <c r="AD136" s="3"/>
      <c r="AE136" s="4"/>
      <c r="AF136" s="4"/>
    </row>
    <row r="137" spans="1:32" x14ac:dyDescent="0.2">
      <c r="A137" s="4"/>
      <c r="B137" s="1"/>
      <c r="C137" s="4"/>
      <c r="D137" s="4"/>
      <c r="F137" s="68"/>
      <c r="H137" s="1"/>
      <c r="J137" s="3"/>
      <c r="L137" s="3"/>
      <c r="N137" s="3"/>
      <c r="P137" s="3"/>
      <c r="R137" s="3"/>
      <c r="T137" s="3"/>
      <c r="V137" s="3"/>
      <c r="X137" s="3"/>
      <c r="Z137" s="3"/>
      <c r="AB137" s="3"/>
      <c r="AD137" s="3"/>
      <c r="AE137" s="4"/>
      <c r="AF137" s="4"/>
    </row>
    <row r="138" spans="1:32" x14ac:dyDescent="0.2">
      <c r="A138" s="4"/>
      <c r="B138" s="1"/>
      <c r="C138" s="4"/>
      <c r="D138" s="4"/>
      <c r="F138" s="68"/>
      <c r="H138" s="1"/>
      <c r="J138" s="3"/>
      <c r="L138" s="3"/>
      <c r="N138" s="3"/>
      <c r="P138" s="3"/>
      <c r="R138" s="3"/>
      <c r="T138" s="3"/>
      <c r="V138" s="3"/>
      <c r="X138" s="3"/>
      <c r="Z138" s="3"/>
      <c r="AB138" s="3"/>
      <c r="AD138" s="3"/>
      <c r="AE138" s="4"/>
      <c r="AF138" s="4"/>
    </row>
    <row r="139" spans="1:32" x14ac:dyDescent="0.2">
      <c r="A139" s="4" t="str">
        <f>A21</f>
        <v>VROUWEN</v>
      </c>
      <c r="B139" s="1"/>
      <c r="C139" s="4"/>
      <c r="D139" s="4"/>
      <c r="F139" s="68"/>
      <c r="H139" s="1"/>
      <c r="J139" s="3"/>
      <c r="L139" s="3"/>
      <c r="N139" s="3"/>
      <c r="P139" s="3"/>
      <c r="R139" s="3"/>
      <c r="T139" s="3"/>
      <c r="V139" s="3"/>
      <c r="X139" s="3"/>
      <c r="Z139" s="3"/>
      <c r="AB139" s="3"/>
      <c r="AD139" s="3"/>
      <c r="AE139" s="4"/>
      <c r="AF139" s="4"/>
    </row>
    <row r="140" spans="1:32" x14ac:dyDescent="0.2">
      <c r="A140" s="4"/>
      <c r="B140" s="1"/>
      <c r="C140" s="4"/>
      <c r="D140" s="4"/>
      <c r="F140" s="68"/>
      <c r="H140" s="1"/>
      <c r="J140" s="3"/>
      <c r="L140" s="3"/>
      <c r="N140" s="3"/>
      <c r="P140" s="3"/>
      <c r="R140" s="3"/>
      <c r="T140" s="3"/>
      <c r="V140" s="3"/>
      <c r="X140" s="3"/>
      <c r="Z140" s="3"/>
      <c r="AB140" s="3"/>
      <c r="AD140" s="3"/>
      <c r="AE140" s="4"/>
      <c r="AF140" s="4"/>
    </row>
    <row r="141" spans="1:32" x14ac:dyDescent="0.2">
      <c r="A141" s="4" t="str">
        <f t="shared" ref="A141:B148" si="118">A23</f>
        <v>100m</v>
      </c>
      <c r="B141" s="1">
        <f t="shared" si="118"/>
        <v>13.1</v>
      </c>
      <c r="C141" s="4">
        <f t="shared" ref="C141:C148" si="119">B63</f>
        <v>658</v>
      </c>
      <c r="D141" s="4">
        <f t="shared" ref="D141:D148" si="120">B103</f>
        <v>0</v>
      </c>
      <c r="F141" s="68">
        <v>30672</v>
      </c>
      <c r="H141" s="1">
        <v>1682.5</v>
      </c>
      <c r="J141" s="3"/>
      <c r="L141" s="3"/>
      <c r="N141" s="3"/>
      <c r="P141" s="3"/>
      <c r="R141" s="3"/>
      <c r="T141" s="3"/>
      <c r="V141" s="3"/>
      <c r="X141" s="3"/>
      <c r="Z141" s="3"/>
      <c r="AB141" s="3"/>
      <c r="AD141" s="3"/>
      <c r="AE141" s="4"/>
      <c r="AF141" s="4"/>
    </row>
    <row r="142" spans="1:32" x14ac:dyDescent="0.2">
      <c r="A142" s="4" t="str">
        <f t="shared" si="118"/>
        <v>200m</v>
      </c>
      <c r="B142" s="1">
        <f t="shared" si="118"/>
        <v>26.580000000000002</v>
      </c>
      <c r="C142" s="4">
        <f t="shared" si="119"/>
        <v>716</v>
      </c>
      <c r="D142" s="4">
        <f t="shared" si="120"/>
        <v>0</v>
      </c>
      <c r="F142" s="68">
        <v>54720</v>
      </c>
      <c r="H142" s="1">
        <v>1342</v>
      </c>
      <c r="J142" s="3"/>
      <c r="L142" s="3"/>
      <c r="N142" s="3"/>
      <c r="P142" s="3"/>
      <c r="R142" s="3"/>
      <c r="T142" s="3"/>
      <c r="V142" s="3"/>
      <c r="X142" s="3"/>
      <c r="Z142" s="3"/>
      <c r="AB142" s="3"/>
      <c r="AD142" s="3"/>
      <c r="AE142" s="4"/>
      <c r="AF142" s="4"/>
    </row>
    <row r="143" spans="1:32" x14ac:dyDescent="0.2">
      <c r="A143" s="4" t="str">
        <f t="shared" si="118"/>
        <v>400m</v>
      </c>
      <c r="B143" s="1">
        <f t="shared" si="118"/>
        <v>56.68</v>
      </c>
      <c r="C143" s="4">
        <f t="shared" si="119"/>
        <v>886</v>
      </c>
      <c r="D143" s="4">
        <f t="shared" si="120"/>
        <v>0</v>
      </c>
      <c r="F143" s="68">
        <v>111720</v>
      </c>
      <c r="H143" s="1">
        <v>1084.5</v>
      </c>
      <c r="J143" s="3"/>
      <c r="L143" s="3"/>
      <c r="N143" s="3"/>
      <c r="P143" s="3"/>
      <c r="R143" s="3"/>
      <c r="T143" s="3"/>
      <c r="V143" s="3"/>
      <c r="X143" s="3"/>
      <c r="Z143" s="3"/>
      <c r="AB143" s="3"/>
      <c r="AD143" s="3"/>
      <c r="AE143" s="4"/>
      <c r="AF143" s="4"/>
    </row>
    <row r="144" spans="1:32" x14ac:dyDescent="0.2">
      <c r="A144" s="4" t="str">
        <f t="shared" si="118"/>
        <v>800m</v>
      </c>
      <c r="B144" s="1">
        <f t="shared" si="118"/>
        <v>145.08000000000001</v>
      </c>
      <c r="C144" s="4">
        <f t="shared" si="119"/>
        <v>728</v>
      </c>
      <c r="D144" s="4">
        <f t="shared" si="120"/>
        <v>0</v>
      </c>
      <c r="F144" s="68">
        <v>247200</v>
      </c>
      <c r="H144" s="1">
        <v>975.5</v>
      </c>
      <c r="J144" s="3"/>
      <c r="L144" s="3"/>
      <c r="N144" s="3"/>
      <c r="P144" s="3"/>
      <c r="R144" s="3"/>
      <c r="T144" s="3"/>
      <c r="V144" s="3"/>
      <c r="X144" s="3"/>
      <c r="Z144" s="3"/>
      <c r="AB144" s="3"/>
      <c r="AD144" s="3"/>
      <c r="AE144" s="4"/>
      <c r="AF144" s="4"/>
    </row>
    <row r="145" spans="1:33" x14ac:dyDescent="0.2">
      <c r="A145" s="4" t="str">
        <f t="shared" si="118"/>
        <v>1500m</v>
      </c>
      <c r="B145" s="1">
        <f t="shared" si="118"/>
        <v>323.8</v>
      </c>
      <c r="C145" s="4">
        <f t="shared" si="119"/>
        <v>540</v>
      </c>
      <c r="D145" s="4">
        <f t="shared" si="120"/>
        <v>0</v>
      </c>
      <c r="F145" s="68">
        <v>557448</v>
      </c>
      <c r="H145" s="1">
        <v>1181.5</v>
      </c>
      <c r="J145" s="3"/>
      <c r="L145" s="3"/>
      <c r="N145" s="3"/>
      <c r="P145" s="3"/>
      <c r="R145" s="3"/>
      <c r="T145" s="3"/>
      <c r="V145" s="3"/>
      <c r="X145" s="3"/>
      <c r="Z145" s="3"/>
      <c r="AB145" s="3"/>
      <c r="AD145" s="3"/>
      <c r="AE145" s="4"/>
      <c r="AF145" s="4"/>
    </row>
    <row r="146" spans="1:33" x14ac:dyDescent="0.2">
      <c r="A146" s="4" t="str">
        <f t="shared" si="118"/>
        <v>3000m</v>
      </c>
      <c r="B146" s="1">
        <f t="shared" si="118"/>
        <v>733.69</v>
      </c>
      <c r="C146" s="4">
        <f t="shared" si="119"/>
        <v>456</v>
      </c>
      <c r="D146" s="4">
        <f t="shared" si="120"/>
        <v>0</v>
      </c>
      <c r="F146" s="68">
        <v>1197450</v>
      </c>
      <c r="H146" s="1">
        <v>1176</v>
      </c>
      <c r="J146" s="3"/>
      <c r="L146" s="3"/>
      <c r="N146" s="3"/>
      <c r="P146" s="3"/>
      <c r="R146" s="3"/>
      <c r="T146" s="3"/>
      <c r="V146" s="3"/>
      <c r="X146" s="3"/>
      <c r="Z146" s="3"/>
      <c r="AB146" s="3"/>
      <c r="AD146" s="3"/>
      <c r="AE146" s="4"/>
      <c r="AF146" s="4"/>
    </row>
    <row r="147" spans="1:33" x14ac:dyDescent="0.2">
      <c r="A147" s="4" t="str">
        <f t="shared" si="118"/>
        <v>4x100</v>
      </c>
      <c r="B147" s="1">
        <f t="shared" si="118"/>
        <v>0</v>
      </c>
      <c r="C147" s="4">
        <f t="shared" si="119"/>
        <v>0</v>
      </c>
      <c r="D147" s="4">
        <f t="shared" si="120"/>
        <v>0</v>
      </c>
      <c r="F147" s="68">
        <v>122328</v>
      </c>
      <c r="H147" s="1">
        <v>1677.75</v>
      </c>
      <c r="J147" s="3"/>
      <c r="L147" s="3"/>
      <c r="N147" s="3"/>
      <c r="P147" s="3"/>
      <c r="R147" s="3"/>
      <c r="T147" s="3"/>
      <c r="V147" s="3"/>
      <c r="X147" s="3"/>
      <c r="Z147" s="3"/>
      <c r="AB147" s="3"/>
      <c r="AD147" s="3"/>
      <c r="AE147" s="4"/>
      <c r="AF147" s="4"/>
    </row>
    <row r="148" spans="1:33" x14ac:dyDescent="0.2">
      <c r="A148" s="4" t="str">
        <f t="shared" si="118"/>
        <v>zweedse</v>
      </c>
      <c r="B148" s="1">
        <f t="shared" si="118"/>
        <v>0</v>
      </c>
      <c r="C148" s="4">
        <f t="shared" si="119"/>
        <v>0</v>
      </c>
      <c r="D148" s="4">
        <f t="shared" si="120"/>
        <v>0</v>
      </c>
      <c r="F148" s="68">
        <v>261981.5</v>
      </c>
      <c r="H148" s="1">
        <v>865</v>
      </c>
      <c r="J148" s="3"/>
      <c r="L148" s="3"/>
      <c r="N148" s="3"/>
      <c r="P148" s="3"/>
      <c r="R148" s="3"/>
      <c r="T148" s="3"/>
      <c r="V148" s="3"/>
      <c r="X148" s="3"/>
      <c r="Z148" s="3"/>
      <c r="AB148" s="3"/>
      <c r="AD148" s="3"/>
      <c r="AE148" s="4"/>
      <c r="AF148" s="4"/>
    </row>
    <row r="149" spans="1:33" x14ac:dyDescent="0.2">
      <c r="A149" s="4"/>
      <c r="B149" s="1"/>
      <c r="C149" s="4"/>
      <c r="D149" s="4"/>
      <c r="F149" s="68">
        <v>3039.8</v>
      </c>
      <c r="H149" s="1">
        <v>2981.5</v>
      </c>
      <c r="J149" s="3" t="s">
        <v>62</v>
      </c>
      <c r="L149" s="3"/>
      <c r="N149" s="3"/>
      <c r="P149" s="3"/>
      <c r="R149" s="3"/>
      <c r="T149" s="3"/>
      <c r="V149" s="3"/>
      <c r="X149" s="3"/>
      <c r="Z149" s="3"/>
      <c r="AB149" s="3"/>
      <c r="AD149" s="3"/>
      <c r="AE149" s="4"/>
      <c r="AF149" s="4"/>
    </row>
    <row r="150" spans="1:33" x14ac:dyDescent="0.2">
      <c r="A150" s="4" t="str">
        <f t="shared" ref="A150:B155" si="121">A32</f>
        <v>hoog</v>
      </c>
      <c r="B150" s="1">
        <f t="shared" si="121"/>
        <v>1.95</v>
      </c>
      <c r="C150" s="4">
        <f t="shared" ref="C150:C155" si="122">B72</f>
        <v>1178</v>
      </c>
      <c r="D150" s="4">
        <f t="shared" ref="D150:D155" si="123">B112</f>
        <v>0</v>
      </c>
      <c r="F150" s="68">
        <v>2635.6</v>
      </c>
      <c r="H150" s="1">
        <v>2501.5</v>
      </c>
      <c r="J150" s="3" t="s">
        <v>61</v>
      </c>
      <c r="L150" s="3"/>
      <c r="N150" s="3"/>
      <c r="P150" s="3"/>
      <c r="R150" s="3"/>
      <c r="T150" s="3"/>
      <c r="V150" s="3"/>
      <c r="X150" s="3"/>
      <c r="Z150" s="3"/>
      <c r="AB150" s="3"/>
      <c r="AD150" s="3"/>
      <c r="AE150" s="4"/>
      <c r="AF150" s="4"/>
    </row>
    <row r="151" spans="1:33" x14ac:dyDescent="0.2">
      <c r="A151" s="4" t="str">
        <f t="shared" si="121"/>
        <v>ver</v>
      </c>
      <c r="B151" s="1">
        <f t="shared" si="121"/>
        <v>5.51</v>
      </c>
      <c r="C151" s="4">
        <f t="shared" si="122"/>
        <v>797</v>
      </c>
      <c r="D151" s="4">
        <f t="shared" si="123"/>
        <v>0</v>
      </c>
      <c r="F151" s="68">
        <v>1076.3</v>
      </c>
      <c r="H151" s="1">
        <v>1729.4</v>
      </c>
      <c r="J151" s="3"/>
      <c r="L151" s="3"/>
      <c r="N151" s="3"/>
      <c r="P151" s="3"/>
      <c r="R151" s="3"/>
      <c r="T151" s="3"/>
      <c r="V151" s="3"/>
      <c r="X151" s="3"/>
      <c r="Z151" s="3"/>
      <c r="AB151" s="3"/>
      <c r="AD151" s="3"/>
      <c r="AE151" s="4"/>
      <c r="AF151" s="4"/>
    </row>
    <row r="152" spans="1:33" x14ac:dyDescent="0.2">
      <c r="A152" s="4" t="str">
        <f t="shared" si="121"/>
        <v>kogel</v>
      </c>
      <c r="B152" s="1">
        <f t="shared" si="121"/>
        <v>13.3</v>
      </c>
      <c r="C152" s="4">
        <f t="shared" si="122"/>
        <v>798</v>
      </c>
      <c r="D152" s="4">
        <f t="shared" si="123"/>
        <v>0</v>
      </c>
      <c r="F152" s="68">
        <v>429.5</v>
      </c>
      <c r="H152" s="1">
        <v>768.3</v>
      </c>
      <c r="J152" s="3"/>
      <c r="L152" s="3"/>
      <c r="N152" s="3"/>
      <c r="P152" s="3"/>
      <c r="R152" s="3"/>
      <c r="T152" s="3"/>
      <c r="V152" s="3"/>
      <c r="X152" s="3"/>
      <c r="Z152" s="3"/>
      <c r="AB152" s="3"/>
      <c r="AD152" s="3"/>
      <c r="AE152" s="4"/>
      <c r="AF152" s="4"/>
    </row>
    <row r="153" spans="1:33" x14ac:dyDescent="0.2">
      <c r="A153" s="4" t="str">
        <f t="shared" si="121"/>
        <v>discus</v>
      </c>
      <c r="B153" s="1">
        <f t="shared" si="121"/>
        <v>43.96</v>
      </c>
      <c r="C153" s="4">
        <f t="shared" si="122"/>
        <v>803</v>
      </c>
      <c r="D153" s="4">
        <f t="shared" si="123"/>
        <v>0</v>
      </c>
      <c r="F153" s="68">
        <v>224.8</v>
      </c>
      <c r="H153" s="1">
        <v>686.5</v>
      </c>
      <c r="J153" s="3"/>
      <c r="L153" s="3"/>
      <c r="N153" s="3"/>
      <c r="P153" s="3"/>
      <c r="R153" s="3"/>
      <c r="T153" s="3"/>
      <c r="V153" s="3"/>
      <c r="X153" s="3"/>
      <c r="Z153" s="3"/>
      <c r="AB153" s="3"/>
      <c r="AD153" s="3"/>
      <c r="AE153" s="4"/>
      <c r="AF153" s="4"/>
    </row>
    <row r="154" spans="1:33" x14ac:dyDescent="0.2">
      <c r="A154" s="4" t="str">
        <f t="shared" si="121"/>
        <v>speer</v>
      </c>
      <c r="B154" s="1">
        <f t="shared" si="121"/>
        <v>56.01</v>
      </c>
      <c r="C154" s="4">
        <f t="shared" si="122"/>
        <v>995</v>
      </c>
      <c r="D154" s="4">
        <f t="shared" si="123"/>
        <v>0</v>
      </c>
      <c r="F154" s="68">
        <v>197.5</v>
      </c>
      <c r="H154" s="1">
        <v>482.5</v>
      </c>
      <c r="J154" s="3"/>
      <c r="L154" s="3"/>
      <c r="N154" s="3"/>
      <c r="P154" s="3"/>
      <c r="R154" s="3"/>
      <c r="T154" s="3"/>
      <c r="V154" s="3"/>
      <c r="X154" s="3"/>
      <c r="Z154" s="3"/>
      <c r="AB154" s="3"/>
      <c r="AD154" s="3"/>
      <c r="AE154" s="4"/>
      <c r="AF154" s="4"/>
    </row>
    <row r="155" spans="1:33" x14ac:dyDescent="0.2">
      <c r="A155" s="4" t="str">
        <f t="shared" si="121"/>
        <v>hamer</v>
      </c>
      <c r="B155" s="1">
        <f t="shared" si="121"/>
        <v>53.69</v>
      </c>
      <c r="C155" s="4">
        <f t="shared" si="122"/>
        <v>928</v>
      </c>
      <c r="D155" s="4">
        <f t="shared" si="123"/>
        <v>0</v>
      </c>
      <c r="F155" s="68">
        <v>183.5</v>
      </c>
      <c r="H155" s="1">
        <v>415.7</v>
      </c>
      <c r="J155" s="3"/>
      <c r="L155" s="3"/>
      <c r="N155" s="3"/>
      <c r="P155" s="3"/>
      <c r="R155" s="3"/>
      <c r="T155" s="3"/>
      <c r="V155" s="3"/>
      <c r="X155" s="3"/>
      <c r="Z155" s="3"/>
      <c r="AB155" s="3"/>
      <c r="AD155" s="3"/>
      <c r="AE155" s="4"/>
      <c r="AF155" s="4"/>
    </row>
    <row r="156" spans="1:33" x14ac:dyDescent="0.2">
      <c r="A156" s="1"/>
      <c r="B156" s="3"/>
      <c r="C156" s="4"/>
      <c r="D156" s="3"/>
      <c r="F156" s="3"/>
      <c r="H156" s="3"/>
      <c r="J156" s="3"/>
      <c r="L156" s="3"/>
      <c r="N156" s="3"/>
      <c r="P156" s="3"/>
      <c r="R156" s="3"/>
      <c r="T156" s="3"/>
      <c r="V156" s="3"/>
      <c r="X156" s="3"/>
      <c r="Z156" s="3"/>
      <c r="AB156" s="3"/>
      <c r="AD156" s="3"/>
      <c r="AE156" s="4"/>
      <c r="AF156" s="4"/>
    </row>
    <row r="157" spans="1:33" x14ac:dyDescent="0.2">
      <c r="A157" s="1"/>
      <c r="B157" s="3"/>
      <c r="C157" s="4"/>
      <c r="D157" s="3"/>
      <c r="F157" s="3"/>
      <c r="H157" s="3"/>
      <c r="J157" s="3"/>
      <c r="L157" s="3"/>
      <c r="N157" s="3"/>
      <c r="P157" s="3"/>
      <c r="R157" s="3"/>
      <c r="T157" s="3"/>
      <c r="V157" s="3"/>
      <c r="X157" s="3"/>
      <c r="Z157" s="3"/>
      <c r="AB157" s="3"/>
      <c r="AD157" s="3"/>
      <c r="AE157" s="4"/>
      <c r="AF157" s="4"/>
    </row>
    <row r="158" spans="1:33" x14ac:dyDescent="0.2">
      <c r="A158" s="4"/>
      <c r="B158" s="3"/>
      <c r="C158" s="4"/>
      <c r="D158" s="3"/>
      <c r="F158" s="3"/>
      <c r="H158" s="3"/>
      <c r="J158" s="3"/>
      <c r="L158" s="3"/>
      <c r="N158" s="3"/>
      <c r="P158" s="3"/>
      <c r="R158" s="3"/>
      <c r="T158" s="3"/>
      <c r="V158" s="3"/>
      <c r="X158" s="3"/>
      <c r="Z158" s="3"/>
      <c r="AB158" s="3"/>
      <c r="AD158" s="3"/>
      <c r="AE158" s="4"/>
      <c r="AF158" s="4"/>
    </row>
    <row r="159" spans="1:33" x14ac:dyDescent="0.2">
      <c r="A159" s="4"/>
      <c r="B159" s="3"/>
      <c r="C159" s="4"/>
      <c r="D159" s="3"/>
      <c r="F159" s="3"/>
      <c r="H159" s="3"/>
      <c r="J159" s="3"/>
      <c r="L159" s="3"/>
      <c r="N159" s="3"/>
      <c r="P159" s="3"/>
      <c r="R159" s="3"/>
      <c r="T159" s="3"/>
      <c r="V159" s="3"/>
      <c r="X159" s="3"/>
      <c r="Z159" s="3"/>
      <c r="AB159" s="3"/>
      <c r="AD159" s="3"/>
      <c r="AG159" t="s">
        <v>54</v>
      </c>
    </row>
    <row r="160" spans="1:33" x14ac:dyDescent="0.2">
      <c r="A160" s="4"/>
      <c r="B160" s="4"/>
      <c r="C160" s="4"/>
      <c r="D160" s="4">
        <f>D40</f>
        <v>0</v>
      </c>
      <c r="F160" s="4">
        <f>F40</f>
        <v>0</v>
      </c>
      <c r="H160" s="4">
        <f>H40</f>
        <v>0</v>
      </c>
      <c r="J160" s="4">
        <f>J40</f>
        <v>0</v>
      </c>
      <c r="L160" s="4">
        <f>L40</f>
        <v>0</v>
      </c>
      <c r="N160" s="4">
        <f>N40</f>
        <v>0</v>
      </c>
      <c r="P160" s="4">
        <f>P40</f>
        <v>0</v>
      </c>
      <c r="R160" s="4">
        <f>R40</f>
        <v>0</v>
      </c>
      <c r="T160" s="4">
        <f>T40</f>
        <v>0</v>
      </c>
      <c r="V160" s="4">
        <f>V40</f>
        <v>0</v>
      </c>
      <c r="X160" s="4">
        <f>X40</f>
        <v>0</v>
      </c>
      <c r="Z160" s="4">
        <f>Z40</f>
        <v>0</v>
      </c>
      <c r="AB160" s="4">
        <f>AB40</f>
        <v>0</v>
      </c>
      <c r="AD160" s="4">
        <f>AD40</f>
        <v>0</v>
      </c>
      <c r="AG160" s="4" t="s">
        <v>63</v>
      </c>
    </row>
    <row r="161" spans="1:33" x14ac:dyDescent="0.2">
      <c r="A161" s="4" t="str">
        <f>A41</f>
        <v>MANNEN</v>
      </c>
      <c r="B161" s="4"/>
      <c r="C161" s="4"/>
      <c r="D161" s="4">
        <f>D41</f>
        <v>35</v>
      </c>
      <c r="F161" s="4">
        <f>F41</f>
        <v>40</v>
      </c>
      <c r="H161" s="4">
        <f>H41</f>
        <v>45</v>
      </c>
      <c r="J161" s="4">
        <f>J41</f>
        <v>50</v>
      </c>
      <c r="L161" s="4">
        <f>L41</f>
        <v>55</v>
      </c>
      <c r="N161" s="4">
        <f>N41</f>
        <v>60</v>
      </c>
      <c r="P161" s="4">
        <f>P41</f>
        <v>65</v>
      </c>
      <c r="R161" s="4">
        <f>R41</f>
        <v>70</v>
      </c>
      <c r="T161" s="4">
        <f>T41</f>
        <v>75</v>
      </c>
      <c r="V161" s="4">
        <f>V41</f>
        <v>80</v>
      </c>
      <c r="X161" s="4">
        <f>X41</f>
        <v>85</v>
      </c>
      <c r="Z161" s="4">
        <f>Z41</f>
        <v>90</v>
      </c>
      <c r="AB161" s="4">
        <f>AB41</f>
        <v>95</v>
      </c>
      <c r="AD161" s="4">
        <f>AD41</f>
        <v>100</v>
      </c>
      <c r="AG161" s="4"/>
    </row>
    <row r="162" spans="1:33" x14ac:dyDescent="0.2">
      <c r="A162" s="4" t="s">
        <v>64</v>
      </c>
      <c r="B162" s="4"/>
      <c r="C162" s="4"/>
      <c r="D162" s="4"/>
      <c r="F162" s="4"/>
      <c r="H162" s="4"/>
      <c r="J162" s="4"/>
      <c r="L162" s="4"/>
      <c r="N162" s="4"/>
      <c r="P162" s="4"/>
      <c r="R162" s="4"/>
      <c r="T162" s="4"/>
      <c r="V162" s="4"/>
      <c r="X162" s="4"/>
      <c r="Z162" s="4"/>
      <c r="AB162" s="4"/>
      <c r="AD162" s="4"/>
      <c r="AG162" s="4"/>
    </row>
    <row r="163" spans="1:33" x14ac:dyDescent="0.2">
      <c r="A163" s="4" t="str">
        <f t="shared" ref="A163:B170" si="124">A43</f>
        <v>100m</v>
      </c>
      <c r="B163" s="4">
        <f t="shared" si="124"/>
        <v>688</v>
      </c>
      <c r="C163" s="4"/>
      <c r="D163" s="1">
        <f>($F121/(($F121/$B121)+$D121-D$160))/Gradings!D3</f>
        <v>11.501150115011502</v>
      </c>
      <c r="F163" s="1">
        <f>($F121/(($F121/$B121)+$D121-F$160))/Gradings!F3</f>
        <v>11.894911046752172</v>
      </c>
      <c r="H163" s="1">
        <f>($F121/(($F121/$B121)+$D121-H$160))/Gradings!H3</f>
        <v>12.306046013911182</v>
      </c>
      <c r="J163" s="1">
        <f>($F121/(($F121/$B121)+$D121-J$160))/Gradings!J3</f>
        <v>12.733916509799579</v>
      </c>
      <c r="L163" s="1">
        <f>($F121/(($F121/$B121)+$D121-L$160))/Gradings!L3</f>
        <v>13.179005271602108</v>
      </c>
      <c r="N163" s="1">
        <f>($F121/(($F121/$B121)+$D121-N$160))/Gradings!N3</f>
        <v>13.643374065725473</v>
      </c>
      <c r="P163" s="1">
        <f>($F121/(($F121/$B121)+$D121-P$160))/Gradings!P3</f>
        <v>14.129499938567392</v>
      </c>
      <c r="R163" s="1">
        <f>($F121/(($F121/$B121)+$D121-R$160))/Gradings!R3</f>
        <v>14.634767116314583</v>
      </c>
      <c r="T163" s="1">
        <f>($F121/(($F121/$B121)+$D121-T$160))/Gradings!T3</f>
        <v>15.163502109704643</v>
      </c>
      <c r="V163" s="1">
        <f>($F121/(($F121/$B121)+$D121-V$160))/Gradings!V3</f>
        <v>15.716823834905016</v>
      </c>
      <c r="X163" s="1">
        <f>($F121/(($F121/$B121)+$D121-X$160))/Gradings!X3</f>
        <v>16.556291390728475</v>
      </c>
      <c r="Z163" s="1">
        <f>($F121/(($F121/$B121)+$D121-Z$160))/Gradings!Z3</f>
        <v>17.979987492182616</v>
      </c>
      <c r="AB163" s="1">
        <f>($F121/(($F121/$B121)+$D121-AB$160))/Gradings!AB3</f>
        <v>20.29650547123191</v>
      </c>
      <c r="AD163" s="1">
        <f>($F121/(($F121/$B121)+$D121-AD$160))/Gradings!AD3</f>
        <v>24.174900147151565</v>
      </c>
      <c r="AG163" s="4" t="s">
        <v>23</v>
      </c>
    </row>
    <row r="164" spans="1:33" x14ac:dyDescent="0.2">
      <c r="A164" s="4" t="str">
        <f t="shared" si="124"/>
        <v>200m</v>
      </c>
      <c r="B164" s="4">
        <f t="shared" si="124"/>
        <v>710</v>
      </c>
      <c r="C164" s="4"/>
      <c r="D164" s="1">
        <f>($F122/(($F122/$B122)+$D122-D$160))/Gradings!D4</f>
        <v>23.797364926973753</v>
      </c>
      <c r="F164" s="1">
        <f>($F122/(($F122/$B122)+$D122-F$160))/Gradings!F4</f>
        <v>24.572874920902763</v>
      </c>
      <c r="H164" s="1">
        <f>($F122/(($F122/$B122)+$D122-H$160))/Gradings!H4</f>
        <v>25.384028761302975</v>
      </c>
      <c r="J164" s="1">
        <f>($F122/(($F122/$B122)+$D122-J$160))/Gradings!J4</f>
        <v>26.229877293707084</v>
      </c>
      <c r="L164" s="1">
        <f>($F122/(($F122/$B122)+$D122-L$160))/Gradings!L4</f>
        <v>27.111938561787294</v>
      </c>
      <c r="N164" s="1">
        <f>($F122/(($F122/$B122)+$D122-N$160))/Gradings!N4</f>
        <v>28.031761308950912</v>
      </c>
      <c r="P164" s="1">
        <f>($F122/(($F122/$B122)+$D122-P$160))/Gradings!P4</f>
        <v>28.998133167392659</v>
      </c>
      <c r="R164" s="1">
        <f>($F122/(($F122/$B122)+$D122-R$160))/Gradings!R4</f>
        <v>30.010303967027308</v>
      </c>
      <c r="T164" s="1">
        <f>($F122/(($F122/$B122)+$D122-T$160))/Gradings!T4</f>
        <v>31.066666666666666</v>
      </c>
      <c r="V164" s="1">
        <f>($F122/(($F122/$B122)+$D122-V$160))/Gradings!V4</f>
        <v>32.496513249651329</v>
      </c>
      <c r="X164" s="1">
        <f>($F122/(($F122/$B122)+$D122-X$160))/Gradings!X4</f>
        <v>34.937771779877039</v>
      </c>
      <c r="Z164" s="1">
        <f>($F122/(($F122/$B122)+$D122-Z$160))/Gradings!Z4</f>
        <v>38.846282094031345</v>
      </c>
      <c r="AB164" s="1">
        <f>($F122/(($F122/$B122)+$D122-AB$160))/Gradings!AB4</f>
        <v>45.190069821567114</v>
      </c>
      <c r="AD164" s="1">
        <f>($F122/(($F122/$B122)+$D122-AD$160))/Gradings!AD4</f>
        <v>56.253017865765329</v>
      </c>
      <c r="AG164" s="4"/>
    </row>
    <row r="165" spans="1:33" x14ac:dyDescent="0.2">
      <c r="A165" s="4" t="str">
        <f t="shared" si="124"/>
        <v>400m</v>
      </c>
      <c r="B165" s="4">
        <f t="shared" si="124"/>
        <v>624</v>
      </c>
      <c r="C165" s="4"/>
      <c r="D165" s="1">
        <f>($F123/(($F123/$B123)+$D123-D$160))/Gradings!D5</f>
        <v>55.364413680781766</v>
      </c>
      <c r="F165" s="1">
        <f>($F123/(($F123/$B123)+$D123-F$160))/Gradings!F5</f>
        <v>57.174392935982347</v>
      </c>
      <c r="H165" s="1">
        <f>($F123/(($F123/$B123)+$D123-H$160))/Gradings!H5</f>
        <v>59.068201563857528</v>
      </c>
      <c r="J165" s="1">
        <f>($F123/(($F123/$B123)+$D123-J$160))/Gradings!J5</f>
        <v>61.05062296554047</v>
      </c>
      <c r="L165" s="1">
        <f>($F123/(($F123/$B123)+$D123-L$160))/Gradings!L5</f>
        <v>63.126740947075213</v>
      </c>
      <c r="N165" s="1">
        <f>($F123/(($F123/$B123)+$D123-N$160))/Gradings!N5</f>
        <v>65.301957017649187</v>
      </c>
      <c r="P165" s="1">
        <f>($F123/(($F123/$B123)+$D123-P$160))/Gradings!P5</f>
        <v>67.590406362619618</v>
      </c>
      <c r="R165" s="1">
        <f>($F123/(($F123/$B123)+$D123-R$160))/Gradings!R5</f>
        <v>70.000000000000014</v>
      </c>
      <c r="T165" s="1">
        <f>($F123/(($F123/$B123)+$D123-T$160))/Gradings!T5</f>
        <v>73.104838709677423</v>
      </c>
      <c r="V165" s="1">
        <f>($F123/(($F123/$B123)+$D123-V$160))/Gradings!V5</f>
        <v>78.034433285509337</v>
      </c>
      <c r="X165" s="1">
        <f>($F123/(($F123/$B123)+$D123-X$160))/Gradings!X5</f>
        <v>85.518867924528308</v>
      </c>
      <c r="Z165" s="1">
        <f>($F123/(($F123/$B123)+$D123-Z$160))/Gradings!Z5</f>
        <v>96.969156712426482</v>
      </c>
      <c r="AB165" s="1">
        <f>($F123/(($F123/$B123)+$D123-AB$160))/Gradings!AB5</f>
        <v>115.28189910979231</v>
      </c>
      <c r="AD165" s="1">
        <f>($F123/(($F123/$B123)+$D123-AD$160))/Gradings!AD5</f>
        <v>147.55832881172006</v>
      </c>
      <c r="AG165" s="4"/>
    </row>
    <row r="166" spans="1:33" x14ac:dyDescent="0.2">
      <c r="A166" s="4" t="str">
        <f t="shared" si="124"/>
        <v>800m</v>
      </c>
      <c r="B166" s="4">
        <f t="shared" si="124"/>
        <v>889</v>
      </c>
      <c r="C166" s="4"/>
      <c r="D166" s="1">
        <f>($F124/(($F124/$B124)+$D124-D$160))/Gradings!D6</f>
        <v>112.74460612142499</v>
      </c>
      <c r="F166" s="1">
        <f>($F124/(($F124/$B124)+$D124-F$160))/Gradings!F6</f>
        <v>117.27557411273487</v>
      </c>
      <c r="H166" s="1">
        <f>($F124/(($F124/$B124)+$D124-H$160))/Gradings!H6</f>
        <v>122.05323193916351</v>
      </c>
      <c r="J166" s="1">
        <f>($F124/(($F124/$B124)+$D124-J$160))/Gradings!J6</f>
        <v>127.06401266681748</v>
      </c>
      <c r="L166" s="1">
        <f>($F124/(($F124/$B124)+$D124-L$160))/Gradings!L6</f>
        <v>132.34774413947463</v>
      </c>
      <c r="N166" s="1">
        <f>($F124/(($F124/$B124)+$D124-N$160))/Gradings!N6</f>
        <v>137.90352276911747</v>
      </c>
      <c r="P166" s="1">
        <f>($F124/(($F124/$B124)+$D124-P$160))/Gradings!P6</f>
        <v>143.78039416432046</v>
      </c>
      <c r="R166" s="1">
        <f>($F124/(($F124/$B124)+$D124-R$160))/Gradings!R6</f>
        <v>150</v>
      </c>
      <c r="T166" s="1">
        <f>($F124/(($F124/$B124)+$D124-T$160))/Gradings!T6</f>
        <v>156.71641791044777</v>
      </c>
      <c r="V166" s="1">
        <f>($F124/(($F124/$B124)+$D124-V$160))/Gradings!V6</f>
        <v>166.76562268071845</v>
      </c>
      <c r="X166" s="1">
        <f>($F124/(($F124/$B124)+$D124-X$160))/Gradings!X6</f>
        <v>182.50487329434699</v>
      </c>
      <c r="Z166" s="1">
        <f>($F124/(($F124/$B124)+$D124-Z$160))/Gradings!Z6</f>
        <v>207.09677419354841</v>
      </c>
      <c r="AB166" s="1">
        <f>($F124/(($F124/$B124)+$D124-AB$160))/Gradings!AB6</f>
        <v>247.24911971830986</v>
      </c>
      <c r="AD166" s="1">
        <f>($F124/(($F124/$B124)+$D124-AD$160))/Gradings!AD6</f>
        <v>319.72111553784862</v>
      </c>
      <c r="AG166" s="4"/>
    </row>
    <row r="167" spans="1:33" x14ac:dyDescent="0.2">
      <c r="A167" s="4" t="str">
        <f t="shared" si="124"/>
        <v>1500m</v>
      </c>
      <c r="B167" s="4">
        <f t="shared" si="124"/>
        <v>1044</v>
      </c>
      <c r="C167" s="4"/>
      <c r="D167" s="1">
        <f>($F125/(($F125/$B125)+$D125-D$160))/Gradings!D7</f>
        <v>219.25068534876638</v>
      </c>
      <c r="F167" s="1">
        <f>($F125/(($F125/$B125)+$D125-F$160))/Gradings!F7</f>
        <v>226.54217373059168</v>
      </c>
      <c r="H167" s="1">
        <f>($F125/(($F125/$B125)+$D125-H$160))/Gradings!H7</f>
        <v>234.5644145122746</v>
      </c>
      <c r="J167" s="1">
        <f>($F125/(($F125/$B125)+$D125-J$160))/Gradings!J7</f>
        <v>243.42238755495435</v>
      </c>
      <c r="L167" s="1">
        <f>($F125/(($F125/$B125)+$D125-L$160))/Gradings!L7</f>
        <v>253.24264102263399</v>
      </c>
      <c r="N167" s="1">
        <f>($F125/(($F125/$B125)+$D125-N$160))/Gradings!N7</f>
        <v>264.17910447761193</v>
      </c>
      <c r="P167" s="1">
        <f>($F125/(($F125/$B125)+$D125-P$160))/Gradings!P7</f>
        <v>276.3501407729716</v>
      </c>
      <c r="R167" s="1">
        <f>($F125/(($F125/$B125)+$D125-R$160))/Gradings!R7</f>
        <v>290.00805801772765</v>
      </c>
      <c r="T167" s="1">
        <f>($F125/(($F125/$B125)+$D125-T$160))/Gradings!T7</f>
        <v>305.43140028288542</v>
      </c>
      <c r="V167" s="1">
        <f>($F125/(($F125/$B125)+$D125-V$160))/Gradings!V7</f>
        <v>324.67298150654034</v>
      </c>
      <c r="X167" s="1">
        <f>($F125/(($F125/$B125)+$D125-X$160))/Gradings!X7</f>
        <v>355.39828834759709</v>
      </c>
      <c r="Z167" s="1">
        <f>($F125/(($F125/$B125)+$D125-Z$160))/Gradings!Z7</f>
        <v>404.30630967983524</v>
      </c>
      <c r="AB167" s="1">
        <f>($F125/(($F125/$B125)+$D125-AB$160))/Gradings!AB7</f>
        <v>485.69500674763833</v>
      </c>
      <c r="AD167" s="1">
        <f>($F125/(($F125/$B125)+$D125-AD$160))/Gradings!AD7</f>
        <v>636.99115044247787</v>
      </c>
      <c r="AG167" s="4"/>
    </row>
    <row r="168" spans="1:33" x14ac:dyDescent="0.2">
      <c r="A168" s="4" t="str">
        <f t="shared" si="124"/>
        <v>5000m</v>
      </c>
      <c r="B168" s="4">
        <f t="shared" si="124"/>
        <v>1295</v>
      </c>
      <c r="C168" s="4"/>
      <c r="D168" s="1">
        <f>($F126/(($F126/$B126)+$D126-D$160))/Gradings!D8</f>
        <v>732.1</v>
      </c>
      <c r="F168" s="1">
        <f>($F126/(($F126/$B126)+$D126-F$160))/Gradings!F8</f>
        <v>754.66446758066184</v>
      </c>
      <c r="H168" s="1">
        <f>($F126/(($F126/$B126)+$D126-H$160))/Gradings!H8</f>
        <v>787.28895580169922</v>
      </c>
      <c r="J168" s="1">
        <f>($F126/(($F126/$B126)+$D126-J$160))/Gradings!J8</f>
        <v>822.58426966292132</v>
      </c>
      <c r="L168" s="1">
        <f>($F126/(($F126/$B126)+$D126-L$160))/Gradings!L8</f>
        <v>861.09150788049874</v>
      </c>
      <c r="N168" s="1">
        <f>($F126/(($F126/$B126)+$D126-N$160))/Gradings!N8</f>
        <v>903.15815445349131</v>
      </c>
      <c r="P168" s="1">
        <f>($F126/(($F126/$B126)+$D126-P$160))/Gradings!P8</f>
        <v>949.17671463762485</v>
      </c>
      <c r="R168" s="1">
        <f>($F126/(($F126/$B126)+$D126-R$160))/Gradings!R8</f>
        <v>1000.0000000000001</v>
      </c>
      <c r="T168" s="1">
        <f>($F126/(($F126/$B126)+$D126-T$160))/Gradings!T8</f>
        <v>1056.4213564213564</v>
      </c>
      <c r="V168" s="1">
        <f>($F126/(($F126/$B126)+$D126-V$160))/Gradings!V8</f>
        <v>1119.2478214340315</v>
      </c>
      <c r="X168" s="1">
        <f>($F126/(($F126/$B126)+$D126-X$160))/Gradings!X8</f>
        <v>1213.2913490222074</v>
      </c>
      <c r="Z168" s="1">
        <f>($F126/(($F126/$B126)+$D126-Z$160))/Gradings!Z8</f>
        <v>1374.5775441231694</v>
      </c>
      <c r="AB168" s="1">
        <f>($F126/(($F126/$B126)+$D126-AB$160))/Gradings!AB8</f>
        <v>1656.7096628196425</v>
      </c>
      <c r="AD168" s="1">
        <f>($F126/(($F126/$B126)+$D126-AD$160))/Gradings!AD8</f>
        <v>2209.7796559009962</v>
      </c>
      <c r="AG168" s="4"/>
    </row>
    <row r="169" spans="1:33" x14ac:dyDescent="0.2">
      <c r="A169" s="4" t="str">
        <f t="shared" si="124"/>
        <v>4x100</v>
      </c>
      <c r="B169" s="4">
        <f t="shared" si="124"/>
        <v>688</v>
      </c>
      <c r="C169" s="4"/>
      <c r="D169" s="1">
        <f>D49</f>
        <v>688</v>
      </c>
      <c r="F169" s="1"/>
      <c r="H169" s="1"/>
      <c r="J169" s="1"/>
      <c r="L169" s="1"/>
      <c r="N169" s="1"/>
      <c r="P169" s="1"/>
      <c r="R169" s="1"/>
      <c r="T169" s="1"/>
      <c r="V169" s="1"/>
      <c r="X169" s="1"/>
      <c r="Z169" s="1"/>
      <c r="AB169" s="1"/>
      <c r="AD169" s="1"/>
      <c r="AG169" s="4"/>
    </row>
    <row r="170" spans="1:33" x14ac:dyDescent="0.2">
      <c r="A170" s="4" t="str">
        <f t="shared" si="124"/>
        <v>zweedse</v>
      </c>
      <c r="B170" s="4">
        <f t="shared" si="124"/>
        <v>751</v>
      </c>
      <c r="C170" s="4"/>
      <c r="D170" s="1">
        <f>D50</f>
        <v>751</v>
      </c>
      <c r="F170" s="1"/>
      <c r="H170" s="1"/>
      <c r="J170" s="1"/>
      <c r="L170" s="1"/>
      <c r="N170" s="1"/>
      <c r="P170" s="1"/>
      <c r="R170" s="1"/>
      <c r="T170" s="1"/>
      <c r="V170" s="1"/>
      <c r="X170" s="1"/>
      <c r="Z170" s="1"/>
      <c r="AB170" s="1"/>
      <c r="AD170" s="1"/>
      <c r="AG170" s="4"/>
    </row>
    <row r="171" spans="1:33" x14ac:dyDescent="0.2">
      <c r="A171" s="4"/>
      <c r="B171" s="4"/>
      <c r="C171" s="4"/>
      <c r="D171" s="1"/>
      <c r="F171" s="1"/>
      <c r="H171" s="1"/>
      <c r="J171" s="1"/>
      <c r="L171" s="1"/>
      <c r="N171" s="1"/>
      <c r="P171" s="1"/>
      <c r="R171" s="1"/>
      <c r="T171" s="1"/>
      <c r="V171" s="1"/>
      <c r="X171" s="1"/>
      <c r="Z171" s="1"/>
      <c r="AB171" s="1"/>
      <c r="AD171" s="1"/>
      <c r="AG171" s="4"/>
    </row>
    <row r="172" spans="1:33" x14ac:dyDescent="0.2">
      <c r="A172" s="4" t="str">
        <f t="shared" ref="A172:B177" si="125">A52</f>
        <v>hoog</v>
      </c>
      <c r="B172" s="4">
        <f t="shared" si="125"/>
        <v>992</v>
      </c>
      <c r="C172" s="4"/>
      <c r="D172" s="1">
        <f>((SQRT($B130)+($D130-D$160)/$F130)*(SQRT($B130)+($D130-D$160)/$F130))/Gradings!D12</f>
        <v>2.1310181531176005</v>
      </c>
      <c r="F172" s="1">
        <f>((SQRT($B130)+($D130-F$160)/$F130)*(SQRT($B130)+($D130-F$160)/$F130))/Gradings!F12</f>
        <v>2.0317938105540403</v>
      </c>
      <c r="H172" s="1">
        <f>((SQRT($B130)+($D130-H$160)/$F130)*(SQRT($B130)+($D130-H$160)/$F130))/Gradings!H12</f>
        <v>1.935657316963886</v>
      </c>
      <c r="J172" s="1">
        <f>((SQRT($B130)+($D130-J$160)/$F130)*(SQRT($B130)+($D130-J$160)/$F130))/Gradings!J12</f>
        <v>1.842374616171955</v>
      </c>
      <c r="L172" s="1">
        <f>((SQRT($B130)+($D130-L$160)/$F130)*(SQRT($B130)+($D130-L$160)/$F130))/Gradings!L12</f>
        <v>1.7518248175182483</v>
      </c>
      <c r="N172" s="1">
        <f>((SQRT($B130)+($D130-N$160)/$F130)*(SQRT($B130)+($D130-N$160)/$F130))/Gradings!N12</f>
        <v>1.6639704183036748</v>
      </c>
      <c r="P172" s="1">
        <f>((SQRT($B130)+($D130-P$160)/$F130)*(SQRT($B130)+($D130-P$160)/$F130))/Gradings!P12</f>
        <v>1.578601183950888</v>
      </c>
      <c r="R172" s="1">
        <f>((SQRT($B130)+($D130-R$160)/$F130)*(SQRT($B130)+($D130-R$160)/$F130))/Gradings!R12</f>
        <v>1.4956377233070213</v>
      </c>
      <c r="T172" s="1">
        <f>((SQRT($B130)+($D130-T$160)/$F130)*(SQRT($B130)+($D130-T$160)/$F130))/Gradings!T12</f>
        <v>1.4148162703871097</v>
      </c>
      <c r="V172" s="1">
        <f>((SQRT($B130)+($D130-V$160)/$F130)*(SQRT($B130)+($D130-V$160)/$F130))/Gradings!V12</f>
        <v>1.3361375726834097</v>
      </c>
      <c r="X172" s="1">
        <f>((SQRT($B130)+($D130-X$160)/$F130)*(SQRT($B130)+($D130-X$160)/$F130))/Gradings!X12</f>
        <v>1.2595486617295468</v>
      </c>
      <c r="Z172" s="1">
        <f>((SQRT($B130)+($D130-Z$160)/$F130)*(SQRT($B130)+($D130-Z$160)/$F130))/Gradings!Z12</f>
        <v>1.1680095171145841</v>
      </c>
      <c r="AB172" s="1">
        <f>((SQRT($B130)+($D130-AB$160)/$F130)*(SQRT($B130)+($D130-AB$160)/$F130))/Gradings!AB12</f>
        <v>1.0504303846714975</v>
      </c>
      <c r="AD172" s="1">
        <f>((SQRT($B130)+($D130-AD$160)/$F130)*(SQRT($B130)+($D130-AD$160)/$F130))/Gradings!AD12</f>
        <v>0.90661070304302216</v>
      </c>
      <c r="AG172" s="4" t="s">
        <v>66</v>
      </c>
    </row>
    <row r="173" spans="1:33" x14ac:dyDescent="0.2">
      <c r="A173" s="4" t="str">
        <f t="shared" si="125"/>
        <v>ver</v>
      </c>
      <c r="B173" s="4">
        <f t="shared" si="125"/>
        <v>998</v>
      </c>
      <c r="C173" s="4"/>
      <c r="D173" s="1">
        <f>((SQRT($B131)+($D131-D$160)/$F131)*(SQRT($B131)+($D131-D$160)/$F131))/Gradings!D13</f>
        <v>7.5974963890226288</v>
      </c>
      <c r="F173" s="1">
        <f>((SQRT($B131)+($D131-F$160)/$F131)*(SQRT($B131)+($D131-F$160)/$F131))/Gradings!F13</f>
        <v>7.1910317170980678</v>
      </c>
      <c r="H173" s="1">
        <f>((SQRT($B131)+($D131-H$160)/$F131)*(SQRT($B131)+($D131-H$160)/$F131))/Gradings!H13</f>
        <v>6.7970365265334243</v>
      </c>
      <c r="J173" s="1">
        <f>((SQRT($B131)+($D131-J$160)/$F131)*(SQRT($B131)+($D131-J$160)/$F131))/Gradings!J13</f>
        <v>6.4151557037157492</v>
      </c>
      <c r="L173" s="1">
        <f>((SQRT($B131)+($D131-L$160)/$F131)*(SQRT($B131)+($D131-L$160)/$F131))/Gradings!L13</f>
        <v>6.0455137537353458</v>
      </c>
      <c r="N173" s="1">
        <f>((SQRT($B131)+($D131-N$160)/$F131)*(SQRT($B131)+($D131-N$160)/$F131))/Gradings!N13</f>
        <v>5.6860766791582584</v>
      </c>
      <c r="P173" s="1">
        <f>((SQRT($B131)+($D131-P$160)/$F131)*(SQRT($B131)+($D131-P$160)/$F131))/Gradings!P13</f>
        <v>5.3372116620442398</v>
      </c>
      <c r="R173" s="1">
        <f>((SQRT($B131)+($D131-R$160)/$F131)*(SQRT($B131)+($D131-R$160)/$F131))/Gradings!R13</f>
        <v>4.9977829860011402</v>
      </c>
      <c r="T173" s="1">
        <f>((SQRT($B131)+($D131-T$160)/$F131)*(SQRT($B131)+($D131-T$160)/$F131))/Gradings!T13</f>
        <v>4.6639475084234796</v>
      </c>
      <c r="V173" s="1">
        <f>((SQRT($B131)+($D131-V$160)/$F131)*(SQRT($B131)+($D131-V$160)/$F131))/Gradings!V13</f>
        <v>4.2768863833477884</v>
      </c>
      <c r="X173" s="1">
        <f>((SQRT($B131)+($D131-X$160)/$F131)*(SQRT($B131)+($D131-X$160)/$F131))/Gradings!X13</f>
        <v>3.8163877333849276</v>
      </c>
      <c r="Z173" s="1">
        <f>((SQRT($B131)+($D131-Z$160)/$F131)*(SQRT($B131)+($D131-Z$160)/$F131))/Gradings!Z13</f>
        <v>3.2817569253805838</v>
      </c>
      <c r="AB173" s="1">
        <f>((SQRT($B131)+($D131-AB$160)/$F131)*(SQRT($B131)+($D131-AB$160)/$F131))/Gradings!AB13</f>
        <v>2.672583158322607</v>
      </c>
      <c r="AD173" s="1">
        <f>((SQRT($B131)+($D131-AD$160)/$F131)*(SQRT($B131)+($D131-AD$160)/$F131))/Gradings!AD13</f>
        <v>1.9886077225526766</v>
      </c>
      <c r="AG173" s="4"/>
    </row>
    <row r="174" spans="1:33" x14ac:dyDescent="0.2">
      <c r="A174" s="4" t="str">
        <f t="shared" si="125"/>
        <v>kogel</v>
      </c>
      <c r="B174" s="4">
        <f t="shared" si="125"/>
        <v>863</v>
      </c>
      <c r="C174" s="4"/>
      <c r="D174" s="1">
        <f>((SQRT($B132)+($D132-D$160)/$F132)*(SQRT($B132)+($D132-D$160)/$F132))/Gradings!D14</f>
        <v>15.54196138405659</v>
      </c>
      <c r="F174" s="1">
        <f>((SQRT($B132)+($D132-F$160)/$F132)*(SQRT($B132)+($D132-F$160)/$F132))/Gradings!F14</f>
        <v>14.615730337078656</v>
      </c>
      <c r="H174" s="1">
        <f>((SQRT($B132)+($D132-H$160)/$F132)*(SQRT($B132)+($D132-H$160)/$F132))/Gradings!H14</f>
        <v>13.701862307238564</v>
      </c>
      <c r="J174" s="1">
        <f>((SQRT($B132)+($D132-J$160)/$F132)*(SQRT($B132)+($D132-J$160)/$F132))/Gradings!J14</f>
        <v>14.076703315730244</v>
      </c>
      <c r="L174" s="1">
        <f>((SQRT($B132)+($D132-L$160)/$F132)*(SQRT($B132)+($D132-L$160)/$F132))/Gradings!L14</f>
        <v>13.091787439613531</v>
      </c>
      <c r="N174" s="1">
        <f>((SQRT($B132)+($D132-N$160)/$F132)*(SQRT($B132)+($D132-N$160)/$F132))/Gradings!N14</f>
        <v>13.271302644466212</v>
      </c>
      <c r="P174" s="1">
        <f>((SQRT($B132)+($D132-P$160)/$F132)*(SQRT($B132)+($D132-P$160)/$F132))/Gradings!P14</f>
        <v>12.209957197567023</v>
      </c>
      <c r="R174" s="1">
        <f>((SQRT($B132)+($D132-R$160)/$F132)*(SQRT($B132)+($D132-R$160)/$F132))/Gradings!R14</f>
        <v>12.47315127339675</v>
      </c>
      <c r="T174" s="1">
        <f>((SQRT($B132)+($D132-T$160)/$F132)*(SQRT($B132)+($D132-T$160)/$F132))/Gradings!T14</f>
        <v>11.303441084462987</v>
      </c>
      <c r="V174" s="1">
        <f>((SQRT($B132)+($D132-V$160)/$F132)*(SQRT($B132)+($D132-V$160)/$F132))/Gradings!V14</f>
        <v>11.710478934101552</v>
      </c>
      <c r="X174" s="1">
        <f>((SQRT($B132)+($D132-X$160)/$F132)*(SQRT($B132)+($D132-X$160)/$F132))/Gradings!X14</f>
        <v>10.375853487333295</v>
      </c>
      <c r="Z174" s="1">
        <f>((SQRT($B132)+($D132-Z$160)/$F132)*(SQRT($B132)+($D132-Z$160)/$F132))/Gradings!Z14</f>
        <v>9.0479105225084897</v>
      </c>
      <c r="AB174" s="1">
        <f>((SQRT($B132)+($D132-AB$160)/$F132)*(SQRT($B132)+($D132-AB$160)/$F132))/Gradings!AB14</f>
        <v>7.7270351185667474</v>
      </c>
      <c r="AD174" s="1">
        <f>((SQRT($B132)+($D132-AD$160)/$F132)*(SQRT($B132)+($D132-AD$160)/$F132))/Gradings!AD14</f>
        <v>6.411419108079337</v>
      </c>
      <c r="AG174" s="4"/>
    </row>
    <row r="175" spans="1:33" x14ac:dyDescent="0.2">
      <c r="A175" s="4" t="str">
        <f t="shared" si="125"/>
        <v>discus</v>
      </c>
      <c r="B175" s="4">
        <f t="shared" si="125"/>
        <v>787</v>
      </c>
      <c r="C175" s="4"/>
      <c r="D175" s="1">
        <f>((SQRT($B133)+($D133-D$160)/$F133)*(SQRT($B133)+($D133-D$160)/$F133))/Gradings!D15</f>
        <v>45.300000000000004</v>
      </c>
      <c r="F175" s="1">
        <f>((SQRT($B133)+($D133-F$160)/$F133)*(SQRT($B133)+($D133-F$160)/$F133))/Gradings!F15</f>
        <v>44.468440168842648</v>
      </c>
      <c r="H175" s="1">
        <f>((SQRT($B133)+($D133-H$160)/$F133)*(SQRT($B133)+($D133-H$160)/$F133))/Gradings!H15</f>
        <v>41.728076639646289</v>
      </c>
      <c r="J175" s="1">
        <f>((SQRT($B133)+($D133-J$160)/$F133)*(SQRT($B133)+($D133-J$160)/$F133))/Gradings!J15</f>
        <v>44.949394721174841</v>
      </c>
      <c r="L175" s="1">
        <f>((SQRT($B133)+($D133-L$160)/$F133)*(SQRT($B133)+($D133-L$160)/$F133))/Gradings!L15</f>
        <v>41.66283454428401</v>
      </c>
      <c r="N175" s="1">
        <f>((SQRT($B133)+($D133-N$160)/$F133)*(SQRT($B133)+($D133-N$160)/$F133))/Gradings!N15</f>
        <v>46.92841603646535</v>
      </c>
      <c r="P175" s="1">
        <f>((SQRT($B133)+($D133-P$160)/$F133)*(SQRT($B133)+($D133-P$160)/$F133))/Gradings!P15</f>
        <v>42.776203966005674</v>
      </c>
      <c r="R175" s="1">
        <f>((SQRT($B133)+($D133-R$160)/$F133)*(SQRT($B133)+($D133-R$160)/$F133))/Gradings!R15</f>
        <v>38.566320449514727</v>
      </c>
      <c r="T175" s="1">
        <f>((SQRT($B133)+($D133-T$160)/$F133)*(SQRT($B133)+($D133-T$160)/$F133))/Gradings!T15</f>
        <v>34.305187429004171</v>
      </c>
      <c r="V175" s="1">
        <f>((SQRT($B133)+($D133-V$160)/$F133)*(SQRT($B133)+($D133-V$160)/$F133))/Gradings!V15</f>
        <v>29.994040919022716</v>
      </c>
      <c r="X175" s="1">
        <f>((SQRT($B133)+($D133-X$160)/$F133)*(SQRT($B133)+($D133-X$160)/$F133))/Gradings!X15</f>
        <v>25.6337709370756</v>
      </c>
      <c r="Z175" s="1">
        <f>((SQRT($B133)+($D133-Z$160)/$F133)*(SQRT($B133)+($D133-Z$160)/$F133))/Gradings!Z15</f>
        <v>21.226746637926997</v>
      </c>
      <c r="AB175" s="1">
        <f>((SQRT($B133)+($D133-AB$160)/$F133)*(SQRT($B133)+($D133-AB$160)/$F133))/Gradings!AB15</f>
        <v>16.777777777777779</v>
      </c>
      <c r="AD175" s="1">
        <f>((SQRT($B133)+($D133-AD$160)/$F133)*(SQRT($B133)+($D133-AD$160)/$F133))/Gradings!AD15</f>
        <v>12.288744811870982</v>
      </c>
      <c r="AG175" s="4"/>
    </row>
    <row r="176" spans="1:33" x14ac:dyDescent="0.2">
      <c r="A176" s="4" t="str">
        <f t="shared" si="125"/>
        <v>speer</v>
      </c>
      <c r="B176" s="4">
        <f t="shared" si="125"/>
        <v>789</v>
      </c>
      <c r="C176" s="4"/>
      <c r="D176" s="1">
        <f>((SQRT($B134)+($D134-D$160)/$F134)*(SQRT($B134)+($D134-D$160)/$F134))/Gradings!D16</f>
        <v>59.647442038704725</v>
      </c>
      <c r="F176" s="1">
        <f>((SQRT($B134)+($D134-F$160)/$F134)*(SQRT($B134)+($D134-F$160)/$F134))/Gradings!F16</f>
        <v>55.500089142449639</v>
      </c>
      <c r="H176" s="1">
        <f>((SQRT($B134)+($D134-H$160)/$F134)*(SQRT($B134)+($D134-H$160)/$F134))/Gradings!H16</f>
        <v>51.41205615194054</v>
      </c>
      <c r="J176" s="1">
        <f>((SQRT($B134)+($D134-J$160)/$F134)*(SQRT($B134)+($D134-J$160)/$F134))/Gradings!J16</f>
        <v>50.646709509476935</v>
      </c>
      <c r="L176" s="1">
        <f>((SQRT($B134)+($D134-L$160)/$F134)*(SQRT($B134)+($D134-L$160)/$F134))/Gradings!L16</f>
        <v>46.376163873370572</v>
      </c>
      <c r="N176" s="1">
        <f>((SQRT($B134)+($D134-N$160)/$F134)*(SQRT($B134)+($D134-N$160)/$F134))/Gradings!N16</f>
        <v>45.528336380255944</v>
      </c>
      <c r="P176" s="1">
        <f>((SQRT($B134)+($D134-P$160)/$F134)*(SQRT($B134)+($D134-P$160)/$F134))/Gradings!P16</f>
        <v>41.003688092729185</v>
      </c>
      <c r="R176" s="1">
        <f>((SQRT($B134)+($D134-R$160)/$F134)*(SQRT($B134)+($D134-R$160)/$F134))/Gradings!R16</f>
        <v>39.997430296800715</v>
      </c>
      <c r="T176" s="1">
        <f>((SQRT($B134)+($D134-T$160)/$F134)*(SQRT($B134)+($D134-T$160)/$F134))/Gradings!T16</f>
        <v>35.113642772545262</v>
      </c>
      <c r="V176" s="1">
        <f>((SQRT($B134)+($D134-V$160)/$F134)*(SQRT($B134)+($D134-V$160)/$F134))/Gradings!V16</f>
        <v>33.833278991413977</v>
      </c>
      <c r="X176" s="1">
        <f>((SQRT($B134)+($D134-X$160)/$F134)*(SQRT($B134)+($D134-X$160)/$F134))/Gradings!X16</f>
        <v>28.437014707225721</v>
      </c>
      <c r="Z176" s="1">
        <f>((SQRT($B134)+($D134-Z$160)/$F134)*(SQRT($B134)+($D134-Z$160)/$F134))/Gradings!Z16</f>
        <v>23.068657601244951</v>
      </c>
      <c r="AB176" s="1">
        <f>((SQRT($B134)+($D134-AB$160)/$F134)*(SQRT($B134)+($D134-AB$160)/$F134))/Gradings!AB16</f>
        <v>17.859499153782163</v>
      </c>
      <c r="AD176" s="1">
        <f>((SQRT($B134)+($D134-AD$160)/$F134)*(SQRT($B134)+($D134-AD$160)/$F134))/Gradings!AD16</f>
        <v>13.013942016262202</v>
      </c>
      <c r="AG176" s="4"/>
    </row>
    <row r="177" spans="1:33" x14ac:dyDescent="0.2">
      <c r="A177" s="4" t="str">
        <f t="shared" si="125"/>
        <v>hamer</v>
      </c>
      <c r="B177" s="4">
        <f t="shared" si="125"/>
        <v>873</v>
      </c>
      <c r="C177" s="4"/>
      <c r="D177" s="1">
        <f>((SQRT($B135)+($D135-D$160)/$F135)*(SQRT($B135)+($D135-D$160)/$F135))/Gradings!D17</f>
        <v>55.15</v>
      </c>
      <c r="F177" s="1">
        <f>((SQRT($B135)+($D135-F$160)/$F135)*(SQRT($B135)+($D135-F$160)/$F135))/Gradings!F17</f>
        <v>52.543826219512191</v>
      </c>
      <c r="H177" s="1">
        <f>((SQRT($B135)+($D135-H$160)/$F135)*(SQRT($B135)+($D135-H$160)/$F135))/Gradings!H17</f>
        <v>49.28507596067918</v>
      </c>
      <c r="J177" s="1">
        <f>((SQRT($B135)+($D135-J$160)/$F135)*(SQRT($B135)+($D135-J$160)/$F135))/Gradings!J17</f>
        <v>50.545321235450466</v>
      </c>
      <c r="L177" s="1">
        <f>((SQRT($B135)+($D135-L$160)/$F135)*(SQRT($B135)+($D135-L$160)/$F135))/Gradings!L17</f>
        <v>46.80471866247985</v>
      </c>
      <c r="N177" s="1">
        <f>((SQRT($B135)+($D135-N$160)/$F135)*(SQRT($B135)+($D135-N$160)/$F135))/Gradings!N17</f>
        <v>47.100520966777687</v>
      </c>
      <c r="P177" s="1">
        <f>((SQRT($B135)+($D135-P$160)/$F135)*(SQRT($B135)+($D135-P$160)/$F135))/Gradings!P17</f>
        <v>42.8682471822775</v>
      </c>
      <c r="R177" s="1">
        <f>((SQRT($B135)+($D135-R$160)/$F135)*(SQRT($B135)+($D135-R$160)/$F135))/Gradings!R17</f>
        <v>43.136488071959327</v>
      </c>
      <c r="T177" s="1">
        <f>((SQRT($B135)+($D135-T$160)/$F135)*(SQRT($B135)+($D135-T$160)/$F135))/Gradings!T17</f>
        <v>38.290633895716169</v>
      </c>
      <c r="V177" s="1">
        <f>((SQRT($B135)+($D135-V$160)/$F135)*(SQRT($B135)+($D135-V$160)/$F135))/Gradings!V17</f>
        <v>38.563736801622262</v>
      </c>
      <c r="X177" s="1">
        <f>((SQRT($B135)+($D135-X$160)/$F135)*(SQRT($B135)+($D135-X$160)/$F135))/Gradings!X17</f>
        <v>32.86846653555039</v>
      </c>
      <c r="Z177" s="1">
        <f>((SQRT($B135)+($D135-Z$160)/$F135)*(SQRT($B135)+($D135-Z$160)/$F135))/Gradings!Z17</f>
        <v>27.131401584099962</v>
      </c>
      <c r="AB177" s="1">
        <f>((SQRT($B135)+($D135-AB$160)/$F135)*(SQRT($B135)+($D135-AB$160)/$F135))/Gradings!AB17</f>
        <v>21.356929868721682</v>
      </c>
      <c r="AD177" s="1">
        <f>((SQRT($B135)+($D135-AD$160)/$F135)*(SQRT($B135)+($D135-AD$160)/$F135))/Gradings!AD17</f>
        <v>15.558878293742595</v>
      </c>
      <c r="AG177" s="4"/>
    </row>
    <row r="178" spans="1:33" x14ac:dyDescent="0.2">
      <c r="A178" s="4"/>
      <c r="B178" s="4"/>
      <c r="C178" s="4"/>
      <c r="D178" s="4"/>
      <c r="F178" s="4"/>
      <c r="H178" s="4"/>
      <c r="J178" s="4"/>
      <c r="L178" s="4"/>
      <c r="N178" s="4"/>
      <c r="P178" s="4"/>
      <c r="R178" s="4"/>
      <c r="T178" s="4"/>
      <c r="V178" s="4"/>
      <c r="X178" s="4"/>
      <c r="Z178" s="4"/>
      <c r="AB178" s="4"/>
      <c r="AD178" s="4"/>
      <c r="AG178" s="4"/>
    </row>
    <row r="179" spans="1:33" x14ac:dyDescent="0.2">
      <c r="A179" s="4"/>
      <c r="B179" s="4"/>
      <c r="C179" s="4"/>
      <c r="D179" s="4"/>
      <c r="F179" s="4"/>
      <c r="H179" s="4"/>
      <c r="J179" s="4"/>
      <c r="L179" s="4"/>
      <c r="N179" s="4"/>
      <c r="P179" s="4"/>
      <c r="R179" s="4"/>
      <c r="T179" s="4"/>
      <c r="V179" s="4"/>
      <c r="X179" s="4"/>
      <c r="Z179" s="4"/>
      <c r="AB179" s="4"/>
      <c r="AD179" s="4"/>
      <c r="AG179" s="4"/>
    </row>
    <row r="180" spans="1:33" x14ac:dyDescent="0.2">
      <c r="A180" s="4"/>
      <c r="B180" s="4"/>
      <c r="C180" s="4"/>
      <c r="D180" s="4">
        <f>D60</f>
        <v>0</v>
      </c>
      <c r="F180" s="4">
        <f>F60</f>
        <v>0</v>
      </c>
      <c r="H180" s="4">
        <f>H60</f>
        <v>0</v>
      </c>
      <c r="J180" s="4">
        <f>J60</f>
        <v>0</v>
      </c>
      <c r="L180" s="4">
        <f>L60</f>
        <v>0</v>
      </c>
      <c r="N180" s="4">
        <f>N60</f>
        <v>0</v>
      </c>
      <c r="P180" s="4">
        <f>P60</f>
        <v>0</v>
      </c>
      <c r="R180" s="4">
        <f>R60</f>
        <v>0</v>
      </c>
      <c r="T180" s="4">
        <f>T60</f>
        <v>0</v>
      </c>
      <c r="V180" s="4">
        <f>V60</f>
        <v>0</v>
      </c>
      <c r="X180" s="4">
        <f>X60</f>
        <v>0</v>
      </c>
      <c r="Z180" s="4">
        <f>Z60</f>
        <v>0</v>
      </c>
      <c r="AB180" s="4">
        <f>AB60</f>
        <v>0</v>
      </c>
      <c r="AD180" s="4">
        <f>AD60</f>
        <v>0</v>
      </c>
      <c r="AG180" s="4"/>
    </row>
    <row r="181" spans="1:33" x14ac:dyDescent="0.2">
      <c r="A181" s="4" t="str">
        <f>A61</f>
        <v>VROUWEN</v>
      </c>
      <c r="B181" s="4"/>
      <c r="C181" s="4"/>
      <c r="D181" s="4">
        <f>D61</f>
        <v>35</v>
      </c>
      <c r="F181" s="4">
        <f>F61</f>
        <v>40</v>
      </c>
      <c r="H181" s="4">
        <f>H61</f>
        <v>45</v>
      </c>
      <c r="J181" s="4">
        <f>J61</f>
        <v>50</v>
      </c>
      <c r="L181" s="4">
        <f>L61</f>
        <v>55</v>
      </c>
      <c r="N181" s="4">
        <f>N61</f>
        <v>60</v>
      </c>
      <c r="P181" s="4">
        <f>P61</f>
        <v>65</v>
      </c>
      <c r="R181" s="4">
        <f>R61</f>
        <v>70</v>
      </c>
      <c r="T181" s="4">
        <f>T61</f>
        <v>75</v>
      </c>
      <c r="V181" s="4">
        <f>V61</f>
        <v>80</v>
      </c>
      <c r="X181" s="4">
        <f>X61</f>
        <v>85</v>
      </c>
      <c r="Z181" s="4">
        <f>Z61</f>
        <v>90</v>
      </c>
      <c r="AB181" s="4">
        <f>AB61</f>
        <v>95</v>
      </c>
      <c r="AD181" s="4">
        <f>AD61</f>
        <v>100</v>
      </c>
      <c r="AG181" s="4"/>
    </row>
    <row r="182" spans="1:33" x14ac:dyDescent="0.2">
      <c r="A182" s="4" t="s">
        <v>65</v>
      </c>
      <c r="B182" s="4"/>
      <c r="C182" s="4"/>
      <c r="D182" s="4"/>
      <c r="F182" s="4"/>
      <c r="H182" s="4"/>
      <c r="J182" s="4"/>
      <c r="L182" s="4"/>
      <c r="N182" s="4"/>
      <c r="P182" s="4"/>
      <c r="R182" s="4"/>
      <c r="T182" s="4"/>
      <c r="V182" s="4"/>
      <c r="X182" s="4"/>
      <c r="Z182" s="4"/>
      <c r="AB182" s="4"/>
      <c r="AD182" s="4"/>
      <c r="AG182" s="4"/>
    </row>
    <row r="183" spans="1:33" x14ac:dyDescent="0.2">
      <c r="A183" s="4" t="str">
        <f t="shared" ref="A183:B190" si="126">A63</f>
        <v>100m</v>
      </c>
      <c r="B183" s="4">
        <f t="shared" si="126"/>
        <v>658</v>
      </c>
      <c r="C183" s="4"/>
      <c r="D183" s="1">
        <f>($F141/(($F141/$B141)+$D141-D$180))/Gradings!D23</f>
        <v>13.1</v>
      </c>
      <c r="F183" s="1">
        <f>($F141/(($F141/$B141)+$D141-F$180))/Gradings!F23</f>
        <v>13.353720693170235</v>
      </c>
      <c r="H183" s="1">
        <f>($F141/(($F141/$B141)+$D141-H$180))/Gradings!H23</f>
        <v>13.875648766020548</v>
      </c>
      <c r="J183" s="1">
        <f>($F141/(($F141/$B141)+$D141-J$180))/Gradings!J23</f>
        <v>14.427312775330396</v>
      </c>
      <c r="L183" s="1">
        <f>($F141/(($F141/$B141)+$D141-L$180))/Gradings!L23</f>
        <v>15.0126060050424</v>
      </c>
      <c r="N183" s="1">
        <f>($F141/(($F141/$B141)+$D141-N$180))/Gradings!N23</f>
        <v>15.634323905000597</v>
      </c>
      <c r="P183" s="1">
        <f>($F141/(($F141/$B141)+$D141-P$180))/Gradings!P23</f>
        <v>16.2975864642946</v>
      </c>
      <c r="R183" s="1">
        <f>($F141/(($F141/$B141)+$D141-R$180))/Gradings!R23</f>
        <v>17.001946787800129</v>
      </c>
      <c r="T183" s="1">
        <f>($F141/(($F141/$B141)+$D141-T$180))/Gradings!T23</f>
        <v>17.757896163752203</v>
      </c>
      <c r="V183" s="1">
        <f>($F141/(($F141/$B141)+$D141-V$180))/Gradings!V23</f>
        <v>18.607954545454547</v>
      </c>
      <c r="X183" s="1">
        <f>($F141/(($F141/$B141)+$D141-X$180))/Gradings!X23</f>
        <v>19.878603945371776</v>
      </c>
      <c r="Z183" s="1">
        <f>($F141/(($F141/$B141)+$D141-Z$180))/Gradings!Z23</f>
        <v>21.793378805523208</v>
      </c>
      <c r="AB183" s="1">
        <f>($F141/(($F141/$B141)+$D141-AB$180))/Gradings!AB23</f>
        <v>24.707657487740473</v>
      </c>
      <c r="AD183" s="1">
        <f>($F141/(($F141/$B141)+$D141-AD$180))/Gradings!AD23</f>
        <v>29.345878136200714</v>
      </c>
      <c r="AG183" s="4" t="s">
        <v>23</v>
      </c>
    </row>
    <row r="184" spans="1:33" x14ac:dyDescent="0.2">
      <c r="A184" s="4" t="str">
        <f t="shared" si="126"/>
        <v>200m</v>
      </c>
      <c r="B184" s="4">
        <f t="shared" si="126"/>
        <v>716</v>
      </c>
      <c r="C184" s="4"/>
      <c r="D184" s="1">
        <f>($F142/(($F142/$B142)+$D142-D$180))/Gradings!D24</f>
        <v>26.580000000000002</v>
      </c>
      <c r="F184" s="1">
        <f>($F142/(($F142/$B142)+$D142-F$180))/Gradings!F24</f>
        <v>27.158475528762647</v>
      </c>
      <c r="H184" s="1">
        <f>($F142/(($F142/$B142)+$D142-H$180))/Gradings!H24</f>
        <v>28.243544788014027</v>
      </c>
      <c r="J184" s="1">
        <f>($F142/(($F142/$B142)+$D142-J$180))/Gradings!J24</f>
        <v>29.40265486725664</v>
      </c>
      <c r="L184" s="1">
        <f>($F142/(($F142/$B142)+$D142-L$180))/Gradings!L24</f>
        <v>30.646835005188521</v>
      </c>
      <c r="N184" s="1">
        <f>($F142/(($F142/$B142)+$D142-N$180))/Gradings!N24</f>
        <v>31.989409074497537</v>
      </c>
      <c r="P184" s="1">
        <f>($F142/(($F142/$B142)+$D142-P$180))/Gradings!P24</f>
        <v>33.433962264150942</v>
      </c>
      <c r="R184" s="1">
        <f>($F142/(($F142/$B142)+$D142-R$180))/Gradings!R24</f>
        <v>35.001316829075591</v>
      </c>
      <c r="T184" s="1">
        <f>($F142/(($F142/$B142)+$D142-T$180))/Gradings!T24</f>
        <v>36.702568351284178</v>
      </c>
      <c r="V184" s="1">
        <f>($F142/(($F142/$B142)+$D142-V$180))/Gradings!V24</f>
        <v>38.661818181818184</v>
      </c>
      <c r="X184" s="1">
        <f>($F142/(($F142/$B142)+$D142-X$180))/Gradings!X24</f>
        <v>41.700658926890497</v>
      </c>
      <c r="Z184" s="1">
        <f>($F142/(($F142/$B142)+$D142-Z$180))/Gradings!Z24</f>
        <v>46.444172636728986</v>
      </c>
      <c r="AB184" s="1">
        <f>($F142/(($F142/$B142)+$D142-AB$180))/Gradings!AB24</f>
        <v>54.024390243902445</v>
      </c>
      <c r="AD184" s="1">
        <f>($F142/(($F142/$B142)+$D142-AD$180))/Gradings!AD24</f>
        <v>67.036569987389655</v>
      </c>
      <c r="AG184" s="4"/>
    </row>
    <row r="185" spans="1:33" x14ac:dyDescent="0.2">
      <c r="A185" s="4" t="str">
        <f t="shared" si="126"/>
        <v>400m</v>
      </c>
      <c r="B185" s="4">
        <f t="shared" si="126"/>
        <v>886</v>
      </c>
      <c r="C185" s="4"/>
      <c r="D185" s="1">
        <f>($F143/(($F143/$B143)+$D143-D$180))/Gradings!D25</f>
        <v>57.937238066032918</v>
      </c>
      <c r="F185" s="1">
        <f>($F143/(($F143/$B143)+$D143-F$180))/Gradings!F25</f>
        <v>60.03601313420188</v>
      </c>
      <c r="H185" s="1">
        <f>($F143/(($F143/$B143)+$D143-H$180))/Gradings!H25</f>
        <v>62.395420519594893</v>
      </c>
      <c r="J185" s="1">
        <f>($F143/(($F143/$B143)+$D143-J$180))/Gradings!J25</f>
        <v>65.067156468832508</v>
      </c>
      <c r="L185" s="1">
        <f>($F143/(($F143/$B143)+$D143-L$180))/Gradings!L25</f>
        <v>68.092263334935126</v>
      </c>
      <c r="N185" s="1">
        <f>($F143/(($F143/$B143)+$D143-N$180))/Gradings!N25</f>
        <v>71.529530540131248</v>
      </c>
      <c r="P185" s="1">
        <f>($F143/(($F143/$B143)+$D143-P$180))/Gradings!P25</f>
        <v>75.472703062583221</v>
      </c>
      <c r="R185" s="1">
        <f>($F143/(($F143/$B143)+$D143-R$180))/Gradings!R25</f>
        <v>80.011293054771315</v>
      </c>
      <c r="T185" s="1">
        <f>($F143/(($F143/$B143)+$D143-T$180))/Gradings!T25</f>
        <v>85.271551075673244</v>
      </c>
      <c r="V185" s="1">
        <f>($F143/(($F143/$B143)+$D143-V$180))/Gradings!V25</f>
        <v>92.192582953806109</v>
      </c>
      <c r="X185" s="1">
        <f>($F143/(($F143/$B143)+$D143-X$180))/Gradings!X25</f>
        <v>102.01583873290137</v>
      </c>
      <c r="Z185" s="1">
        <f>($F143/(($F143/$B143)+$D143-Z$180))/Gradings!Z25</f>
        <v>116.4099404395153</v>
      </c>
      <c r="AB185" s="1">
        <f>($F143/(($F143/$B143)+$D143-AB$180))/Gradings!AB25</f>
        <v>138.58190709046457</v>
      </c>
      <c r="AD185" s="1">
        <f>($F143/(($F143/$B143)+$D143-AD$180))/Gradings!AD25</f>
        <v>176.07952780366571</v>
      </c>
      <c r="AG185" s="4"/>
    </row>
    <row r="186" spans="1:33" x14ac:dyDescent="0.2">
      <c r="A186" s="4" t="str">
        <f t="shared" si="126"/>
        <v>800m</v>
      </c>
      <c r="B186" s="4">
        <f t="shared" si="126"/>
        <v>728</v>
      </c>
      <c r="C186" s="4"/>
      <c r="D186" s="1">
        <f>($F144/(($F144/$B144)+$D144-D$180))/Gradings!D26</f>
        <v>146.11743377983686</v>
      </c>
      <c r="F186" s="1">
        <f>($F144/(($F144/$B144)+$D144-F$180))/Gradings!F26</f>
        <v>151.70971452473074</v>
      </c>
      <c r="H186" s="1">
        <f>($F144/(($F144/$B144)+$D144-H$180))/Gradings!H26</f>
        <v>157.83289817232378</v>
      </c>
      <c r="J186" s="1">
        <f>($F144/(($F144/$B144)+$D144-J$180))/Gradings!J26</f>
        <v>164.60176991150445</v>
      </c>
      <c r="L186" s="1">
        <f>($F144/(($F144/$B144)+$D144-L$180))/Gradings!L26</f>
        <v>172.0588235294118</v>
      </c>
      <c r="N186" s="1">
        <f>($F144/(($F144/$B144)+$D144-N$180))/Gradings!N26</f>
        <v>180.35803083043263</v>
      </c>
      <c r="P186" s="1">
        <f>($F144/(($F144/$B144)+$D144-P$180))/Gradings!P26</f>
        <v>189.62227159848388</v>
      </c>
      <c r="R186" s="1">
        <f>($F144/(($F144/$B144)+$D144-R$180))/Gradings!R26</f>
        <v>200</v>
      </c>
      <c r="T186" s="1">
        <f>($F144/(($F144/$B144)+$D144-T$180))/Gradings!T26</f>
        <v>211.85747663551405</v>
      </c>
      <c r="V186" s="1">
        <f>($F144/(($F144/$B144)+$D144-V$180))/Gradings!V26</f>
        <v>228.32861189801702</v>
      </c>
      <c r="X186" s="1">
        <f>($F144/(($F144/$B144)+$D144-X$180))/Gradings!X26</f>
        <v>252.48868778280544</v>
      </c>
      <c r="Z186" s="1">
        <f>($F144/(($F144/$B144)+$D144-Z$180))/Gradings!Z26</f>
        <v>288.77388535031849</v>
      </c>
      <c r="AB186" s="1">
        <f>($F144/(($F144/$B144)+$D144-AB$180))/Gradings!AB26</f>
        <v>346.41833810888255</v>
      </c>
      <c r="AD186" s="1">
        <f>($F144/(($F144/$B144)+$D144-AD$180))/Gradings!AD26</f>
        <v>447.91602346403209</v>
      </c>
      <c r="AG186" s="4"/>
    </row>
    <row r="187" spans="1:33" x14ac:dyDescent="0.2">
      <c r="A187" s="4" t="str">
        <f t="shared" si="126"/>
        <v>1500m</v>
      </c>
      <c r="B187" s="4">
        <f t="shared" si="126"/>
        <v>540</v>
      </c>
      <c r="C187" s="4"/>
      <c r="D187" s="1">
        <f>($F145/(($F145/$B145)+$D145-D$180))/Gradings!D27</f>
        <v>330.00407664084798</v>
      </c>
      <c r="F187" s="1">
        <f>($F145/(($F145/$B145)+$D145-F$180))/Gradings!F27</f>
        <v>342.97214278148499</v>
      </c>
      <c r="H187" s="1">
        <f>($F145/(($F145/$B145)+$D145-H$180))/Gradings!H27</f>
        <v>357.04046752673946</v>
      </c>
      <c r="J187" s="1">
        <f>($F145/(($F145/$B145)+$D145-J$180))/Gradings!J27</f>
        <v>372.31229159480279</v>
      </c>
      <c r="L187" s="1">
        <f>($F145/(($F145/$B145)+$D145-L$180))/Gradings!L27</f>
        <v>388.99567515617491</v>
      </c>
      <c r="N187" s="1">
        <f>($F145/(($F145/$B145)+$D145-N$180))/Gradings!N27</f>
        <v>407.24437177713497</v>
      </c>
      <c r="P187" s="1">
        <f>($F145/(($F145/$B145)+$D145-P$180))/Gradings!P27</f>
        <v>427.40232312565996</v>
      </c>
      <c r="R187" s="1">
        <f>($F145/(($F145/$B145)+$D145-R$180))/Gradings!R27</f>
        <v>449.59733407386841</v>
      </c>
      <c r="T187" s="1">
        <f>($F145/(($F145/$B145)+$D145-T$180))/Gradings!T27</f>
        <v>475.33763945977688</v>
      </c>
      <c r="V187" s="1">
        <f>($F145/(($F145/$B145)+$D145-V$180))/Gradings!V27</f>
        <v>512.66624445851801</v>
      </c>
      <c r="X187" s="1">
        <f>($F145/(($F145/$B145)+$D145-X$180))/Gradings!X27</f>
        <v>568.26956826956837</v>
      </c>
      <c r="Z187" s="1">
        <f>($F145/(($F145/$B145)+$D145-Z$180))/Gradings!Z27</f>
        <v>652.82258064516134</v>
      </c>
      <c r="AB187" s="1">
        <f>($F145/(($F145/$B145)+$D145-AB$180))/Gradings!AB27</f>
        <v>789.37103851779625</v>
      </c>
      <c r="AD187" s="1">
        <f>($F145/(($F145/$B145)+$D145-AD$180))/Gradings!AD27</f>
        <v>1037.1556694426652</v>
      </c>
      <c r="AG187" s="4"/>
    </row>
    <row r="188" spans="1:33" x14ac:dyDescent="0.2">
      <c r="A188" s="4" t="str">
        <f t="shared" si="126"/>
        <v>3000m</v>
      </c>
      <c r="B188" s="4">
        <f t="shared" si="126"/>
        <v>456</v>
      </c>
      <c r="C188" s="4"/>
      <c r="D188" s="1">
        <f>($F146/(($F146/$B146)+$D146-D$180))/Gradings!D28</f>
        <v>733.69</v>
      </c>
      <c r="F188" s="1">
        <f>($F146/(($F146/$B146)+$D146-F$180))/Gradings!F28</f>
        <v>751.19279205487874</v>
      </c>
      <c r="H188" s="1">
        <f>($F146/(($F146/$B146)+$D146-H$180))/Gradings!H28</f>
        <v>784.27578834847679</v>
      </c>
      <c r="J188" s="1">
        <f>($F146/(($F146/$B146)+$D146-J$180))/Gradings!J28</f>
        <v>821.14157806379421</v>
      </c>
      <c r="L188" s="1">
        <f>($F146/(($F146/$B146)+$D146-L$180))/Gradings!L28</f>
        <v>862.25173345869086</v>
      </c>
      <c r="N188" s="1">
        <f>($F146/(($F146/$B146)+$D146-N$180))/Gradings!N28</f>
        <v>908.4819217434374</v>
      </c>
      <c r="P188" s="1">
        <f>($F146/(($F146/$B146)+$D146-P$180))/Gradings!P28</f>
        <v>960.70446510409852</v>
      </c>
      <c r="R188" s="1">
        <f>($F146/(($F146/$B146)+$D146-R$180))/Gradings!R28</f>
        <v>1020.0055609620464</v>
      </c>
      <c r="T188" s="1">
        <f>($F146/(($F146/$B146)+$D146-T$180))/Gradings!T28</f>
        <v>1088.0765238024619</v>
      </c>
      <c r="V188" s="1">
        <f>($F146/(($F146/$B146)+$D146-V$180))/Gradings!V28</f>
        <v>1166.8097964376591</v>
      </c>
      <c r="X188" s="1">
        <f>($F146/(($F146/$B146)+$D146-X$180))/Gradings!X28</f>
        <v>1273.325234293648</v>
      </c>
      <c r="Z188" s="1">
        <f>($F146/(($F146/$B146)+$D146-Z$180))/Gradings!Z28</f>
        <v>1447.9771067692916</v>
      </c>
      <c r="AB188" s="1">
        <f>($F146/(($F146/$B146)+$D146-AB$180))/Gradings!AB28</f>
        <v>1745.2188392007613</v>
      </c>
      <c r="AD188" s="1">
        <f>($F146/(($F146/$B146)+$D146-AD$180))/Gradings!AD28</f>
        <v>2313.7496058025863</v>
      </c>
      <c r="AG188" s="4"/>
    </row>
    <row r="189" spans="1:33" x14ac:dyDescent="0.2">
      <c r="A189" s="4" t="str">
        <f t="shared" si="126"/>
        <v>4x100</v>
      </c>
      <c r="B189" s="4">
        <f t="shared" si="126"/>
        <v>0</v>
      </c>
      <c r="C189" s="4"/>
      <c r="D189" s="1">
        <f>D69</f>
        <v>0</v>
      </c>
      <c r="F189" s="1"/>
      <c r="H189" s="1"/>
      <c r="J189" s="1"/>
      <c r="L189" s="1"/>
      <c r="N189" s="1"/>
      <c r="P189" s="1"/>
      <c r="R189" s="1"/>
      <c r="T189" s="1"/>
      <c r="V189" s="1"/>
      <c r="X189" s="1"/>
      <c r="Z189" s="1"/>
      <c r="AB189" s="1"/>
      <c r="AD189" s="1"/>
      <c r="AG189" s="4"/>
    </row>
    <row r="190" spans="1:33" x14ac:dyDescent="0.2">
      <c r="A190" s="4" t="str">
        <f t="shared" si="126"/>
        <v>zweedse</v>
      </c>
      <c r="B190" s="4">
        <f t="shared" si="126"/>
        <v>0</v>
      </c>
      <c r="C190" s="4"/>
      <c r="D190" s="1">
        <f>D70</f>
        <v>0</v>
      </c>
      <c r="F190" s="1"/>
      <c r="H190" s="1"/>
      <c r="J190" s="1"/>
      <c r="L190" s="1"/>
      <c r="N190" s="1"/>
      <c r="P190" s="1"/>
      <c r="R190" s="1"/>
      <c r="T190" s="1"/>
      <c r="V190" s="1"/>
      <c r="X190" s="1"/>
      <c r="Z190" s="1"/>
      <c r="AB190" s="1"/>
      <c r="AD190" s="1"/>
      <c r="AG190" s="4"/>
    </row>
    <row r="191" spans="1:33" x14ac:dyDescent="0.2">
      <c r="A191" s="4"/>
      <c r="B191" s="4"/>
      <c r="C191" s="4"/>
      <c r="D191" s="1"/>
      <c r="F191" s="1"/>
      <c r="H191" s="1"/>
      <c r="J191" s="1"/>
      <c r="L191" s="1"/>
      <c r="N191" s="1"/>
      <c r="P191" s="1"/>
      <c r="R191" s="1"/>
      <c r="T191" s="1"/>
      <c r="V191" s="1"/>
      <c r="X191" s="1"/>
      <c r="Z191" s="1"/>
      <c r="AB191" s="1"/>
      <c r="AD191" s="1"/>
      <c r="AG191" s="4"/>
    </row>
    <row r="192" spans="1:33" x14ac:dyDescent="0.2">
      <c r="A192" s="4" t="str">
        <f t="shared" ref="A192:B197" si="127">A72</f>
        <v>hoog</v>
      </c>
      <c r="B192" s="4">
        <f t="shared" si="127"/>
        <v>1178</v>
      </c>
      <c r="C192" s="4"/>
      <c r="D192" s="1">
        <f>((SQRT($B150)+($D150-D$180)/$F150)*(SQRT($B150)+($D150-D$180)/$F150))/Gradings!D32</f>
        <v>1.910828025477707</v>
      </c>
      <c r="F192" s="1">
        <f>((SQRT($B150)+($D150-F$180)/$F150)*(SQRT($B150)+($D150-F$180)/$F150))/Gradings!F32</f>
        <v>1.8198786747550164</v>
      </c>
      <c r="H192" s="1">
        <f>((SQRT($B150)+($D150-H$180)/$F150)*(SQRT($B150)+($D150-H$180)/$F150))/Gradings!H32</f>
        <v>1.7325633051976899</v>
      </c>
      <c r="J192" s="1">
        <f>((SQRT($B150)+($D150-J$180)/$F150)*(SQRT($B150)+($D150-J$180)/$F150))/Gradings!J32</f>
        <v>1.6489091831557583</v>
      </c>
      <c r="L192" s="1">
        <f>((SQRT($B150)+($D150-L$180)/$F150)*(SQRT($B150)+($D150-L$180)/$F150))/Gradings!L32</f>
        <v>1.5687851971037809</v>
      </c>
      <c r="N192" s="1">
        <f>((SQRT($B150)+($D150-N$180)/$F150)*(SQRT($B150)+($D150-N$180)/$F150))/Gradings!N32</f>
        <v>1.4918521918751435</v>
      </c>
      <c r="P192" s="1">
        <f>((SQRT($B150)+($D150-P$180)/$F150)*(SQRT($B150)+($D150-P$180)/$F150))/Gradings!P32</f>
        <v>1.4180786851865319</v>
      </c>
      <c r="R192" s="1">
        <f>((SQRT($B150)+($D150-R$180)/$F150)*(SQRT($B150)+($D150-R$180)/$F150))/Gradings!R32</f>
        <v>1.3473364195398327</v>
      </c>
      <c r="T192" s="1">
        <f>((SQRT($B150)+($D150-T$180)/$F150)*(SQRT($B150)+($D150-T$180)/$F150))/Gradings!T32</f>
        <v>1.2793596640860778</v>
      </c>
      <c r="V192" s="1">
        <f>((SQRT($B150)+($D150-V$180)/$F150)*(SQRT($B150)+($D150-V$180)/$F150))/Gradings!V32</f>
        <v>1.2141211630658115</v>
      </c>
      <c r="X192" s="1">
        <f>((SQRT($B150)+($D150-X$180)/$F150)*(SQRT($B150)+($D150-X$180)/$F150))/Gradings!X32</f>
        <v>1.1451054084209289</v>
      </c>
      <c r="Z192" s="1">
        <f>((SQRT($B150)+($D150-Z$180)/$F150)*(SQRT($B150)+($D150-Z$180)/$F150))/Gradings!Z32</f>
        <v>1.0535415203414555</v>
      </c>
      <c r="AB192" s="1">
        <f>((SQRT($B150)+($D150-AB$180)/$F150)*(SQRT($B150)+($D150-AB$180)/$F150))/Gradings!AB32</f>
        <v>0.93817656964156837</v>
      </c>
      <c r="AD192" s="1">
        <f>((SQRT($B150)+($D150-AD$180)/$F150)*(SQRT($B150)+($D150-AD$180)/$F150))/Gradings!AD32</f>
        <v>0.79898385642874703</v>
      </c>
      <c r="AG192" s="4" t="s">
        <v>66</v>
      </c>
    </row>
    <row r="193" spans="1:33" x14ac:dyDescent="0.2">
      <c r="A193" s="4" t="str">
        <f t="shared" si="127"/>
        <v>ver</v>
      </c>
      <c r="B193" s="4">
        <f t="shared" si="127"/>
        <v>797</v>
      </c>
      <c r="C193" s="4"/>
      <c r="D193" s="1">
        <f>((SQRT($B151)+($D151-D$180)/$F151)*(SQRT($B151)+($D151-D$180)/$F151))/Gradings!D33</f>
        <v>5.3375956601763042</v>
      </c>
      <c r="F193" s="1">
        <f>((SQRT($B151)+($D151-F$180)/$F151)*(SQRT($B151)+($D151-F$180)/$F151))/Gradings!F33</f>
        <v>5.0527281063732223</v>
      </c>
      <c r="H193" s="1">
        <f>((SQRT($B151)+($D151-H$180)/$F151)*(SQRT($B151)+($D151-H$180)/$F151))/Gradings!H33</f>
        <v>4.7759382855161645</v>
      </c>
      <c r="J193" s="1">
        <f>((SQRT($B151)+($D151-J$180)/$F151)*(SQRT($B151)+($D151-J$180)/$F151))/Gradings!J33</f>
        <v>4.5067888107312282</v>
      </c>
      <c r="L193" s="1">
        <f>((SQRT($B151)+($D151-L$180)/$F151)*(SQRT($B151)+($D151-L$180)/$F151))/Gradings!L33</f>
        <v>4.2443383145894309</v>
      </c>
      <c r="N193" s="1">
        <f>((SQRT($B151)+($D151-N$180)/$F151)*(SQRT($B151)+($D151-N$180)/$F151))/Gradings!N33</f>
        <v>3.988707108730273</v>
      </c>
      <c r="P193" s="1">
        <f>((SQRT($B151)+($D151-P$180)/$F151)*(SQRT($B151)+($D151-P$180)/$F151))/Gradings!P33</f>
        <v>3.7391422366992391</v>
      </c>
      <c r="R193" s="1">
        <f>((SQRT($B151)+($D151-R$180)/$F151)*(SQRT($B151)+($D151-R$180)/$F151))/Gradings!R33</f>
        <v>3.4953057599594004</v>
      </c>
      <c r="T193" s="1">
        <f>((SQRT($B151)+($D151-T$180)/$F151)*(SQRT($B151)+($D151-T$180)/$F151))/Gradings!T33</f>
        <v>3.2549621928166346</v>
      </c>
      <c r="V193" s="1">
        <f>((SQRT($B151)+($D151-V$180)/$F151)*(SQRT($B151)+($D151-V$180)/$F151))/Gradings!V33</f>
        <v>2.9785393805070535</v>
      </c>
      <c r="X193" s="1">
        <f>((SQRT($B151)+($D151-X$180)/$F151)*(SQRT($B151)+($D151-X$180)/$F151))/Gradings!X33</f>
        <v>2.6527369890713004</v>
      </c>
      <c r="Z193" s="1">
        <f>((SQRT($B151)+($D151-Z$180)/$F151)*(SQRT($B151)+($D151-Z$180)/$F151))/Gradings!Z33</f>
        <v>2.2775182904145823</v>
      </c>
      <c r="AB193" s="1">
        <f>((SQRT($B151)+($D151-AB$180)/$F151)*(SQRT($B151)+($D151-AB$180)/$F151))/Gradings!AB33</f>
        <v>1.8523498957843068</v>
      </c>
      <c r="AD193" s="1">
        <f>((SQRT($B151)+($D151-AD$180)/$F151)*(SQRT($B151)+($D151-AD$180)/$F151))/Gradings!AD33</f>
        <v>1.3771557110722314</v>
      </c>
      <c r="AG193" s="4"/>
    </row>
    <row r="194" spans="1:33" x14ac:dyDescent="0.2">
      <c r="A194" s="4" t="str">
        <f t="shared" si="127"/>
        <v>kogel</v>
      </c>
      <c r="B194" s="4">
        <f t="shared" si="127"/>
        <v>798</v>
      </c>
      <c r="C194" s="4"/>
      <c r="D194" s="1">
        <f>((SQRT($B152)+($D152-D$180)/$F152)*(SQRT($B152)+($D152-D$180)/$F152))/Gradings!D34</f>
        <v>12.827932098765435</v>
      </c>
      <c r="F194" s="1">
        <f>((SQRT($B152)+($D152-F$180)/$F152)*(SQRT($B152)+($D152-F$180)/$F152))/Gradings!F34</f>
        <v>11.913292726621284</v>
      </c>
      <c r="H194" s="1">
        <f>((SQRT($B152)+($D152-H$180)/$F152)*(SQRT($B152)+($D152-H$180)/$F152))/Gradings!H34</f>
        <v>11.026363787099987</v>
      </c>
      <c r="J194" s="1">
        <f>((SQRT($B152)+($D152-J$180)/$F152)*(SQRT($B152)+($D152-J$180)/$F152))/Gradings!J34</f>
        <v>11.738746690203003</v>
      </c>
      <c r="L194" s="1">
        <f>((SQRT($B152)+($D152-L$180)/$F152)*(SQRT($B152)+($D152-L$180)/$F152))/Gradings!L34</f>
        <v>10.771847412326883</v>
      </c>
      <c r="N194" s="1">
        <f>((SQRT($B152)+($D152-N$180)/$F152)*(SQRT($B152)+($D152-N$180)/$F152))/Gradings!N34</f>
        <v>9.8271021131963963</v>
      </c>
      <c r="P194" s="1">
        <f>((SQRT($B152)+($D152-P$180)/$F152)*(SQRT($B152)+($D152-P$180)/$F152))/Gradings!P34</f>
        <v>8.9034676663542651</v>
      </c>
      <c r="R194" s="1">
        <f>((SQRT($B152)+($D152-R$180)/$F152)*(SQRT($B152)+($D152-R$180)/$F152))/Gradings!R34</f>
        <v>7.9971138235824677</v>
      </c>
      <c r="T194" s="1">
        <f>((SQRT($B152)+($D152-T$180)/$F152)*(SQRT($B152)+($D152-T$180)/$F152))/Gradings!T34</f>
        <v>8.7030493390917432</v>
      </c>
      <c r="V194" s="1">
        <f>((SQRT($B152)+($D152-V$180)/$F152)*(SQRT($B152)+($D152-V$180)/$F152))/Gradings!V34</f>
        <v>7.6292089714908515</v>
      </c>
      <c r="X194" s="1">
        <f>((SQRT($B152)+($D152-X$180)/$F152)*(SQRT($B152)+($D152-X$180)/$F152))/Gradings!X34</f>
        <v>6.5698478561549116</v>
      </c>
      <c r="Z194" s="1">
        <f>((SQRT($B152)+($D152-Z$180)/$F152)*(SQRT($B152)+($D152-Z$180)/$F152))/Gradings!Z34</f>
        <v>5.5234851945678818</v>
      </c>
      <c r="AB194" s="1">
        <f>((SQRT($B152)+($D152-AB$180)/$F152)*(SQRT($B152)+($D152-AB$180)/$F152))/Gradings!AB34</f>
        <v>4.4885424049137734</v>
      </c>
      <c r="AD194" s="1">
        <f>((SQRT($B152)+($D152-AD$180)/$F152)*(SQRT($B152)+($D152-AD$180)/$F152))/Gradings!AD34</f>
        <v>3.4636318654131624</v>
      </c>
      <c r="AG194" s="4"/>
    </row>
    <row r="195" spans="1:33" x14ac:dyDescent="0.2">
      <c r="A195" s="4" t="str">
        <f t="shared" si="127"/>
        <v>discus</v>
      </c>
      <c r="B195" s="4">
        <f t="shared" si="127"/>
        <v>803</v>
      </c>
      <c r="C195" s="4"/>
      <c r="D195" s="1">
        <f>((SQRT($B153)+($D153-D$180)/$F153)*(SQRT($B153)+($D153-D$180)/$F153))/Gradings!D35</f>
        <v>43.96</v>
      </c>
      <c r="F195" s="1">
        <f>((SQRT($B153)+($D153-F$180)/$F153)*(SQRT($B153)+($D153-F$180)/$F153))/Gradings!F35</f>
        <v>40.957793720301879</v>
      </c>
      <c r="H195" s="1">
        <f>((SQRT($B153)+($D153-H$180)/$F153)*(SQRT($B153)+($D153-H$180)/$F153))/Gradings!H35</f>
        <v>37.342847434590553</v>
      </c>
      <c r="J195" s="1">
        <f>((SQRT($B153)+($D153-J$180)/$F153)*(SQRT($B153)+($D153-J$180)/$F153))/Gradings!J35</f>
        <v>33.948567456946485</v>
      </c>
      <c r="L195" s="1">
        <f>((SQRT($B153)+($D153-L$180)/$F153)*(SQRT($B153)+($D153-L$180)/$F153))/Gradings!L35</f>
        <v>30.741258741258743</v>
      </c>
      <c r="N195" s="1">
        <f>((SQRT($B153)+($D153-N$180)/$F153)*(SQRT($B153)+($D153-N$180)/$F153))/Gradings!N35</f>
        <v>27.694827694827698</v>
      </c>
      <c r="P195" s="1">
        <f>((SQRT($B153)+($D153-P$180)/$F153)*(SQRT($B153)+($D153-P$180)/$F153))/Gradings!P35</f>
        <v>24.787144065407386</v>
      </c>
      <c r="R195" s="1">
        <f>((SQRT($B153)+($D153-R$180)/$F153)*(SQRT($B153)+($D153-R$180)/$F153))/Gradings!R35</f>
        <v>21.996497373029772</v>
      </c>
      <c r="T195" s="1">
        <f>((SQRT($B153)+($D153-T$180)/$F153)*(SQRT($B153)+($D153-T$180)/$F153))/Gradings!T35</f>
        <v>22.295481056955925</v>
      </c>
      <c r="V195" s="1">
        <f>((SQRT($B153)+($D153-V$180)/$F153)*(SQRT($B153)+($D153-V$180)/$F153))/Gradings!V35</f>
        <v>19.292548055823751</v>
      </c>
      <c r="X195" s="1">
        <f>((SQRT($B153)+($D153-X$180)/$F153)*(SQRT($B153)+($D153-X$180)/$F153))/Gradings!X35</f>
        <v>16.376709011660395</v>
      </c>
      <c r="Z195" s="1">
        <f>((SQRT($B153)+($D153-Z$180)/$F153)*(SQRT($B153)+($D153-Z$180)/$F153))/Gradings!Z35</f>
        <v>13.535732980262955</v>
      </c>
      <c r="AB195" s="1">
        <f>((SQRT($B153)+($D153-AB$180)/$F153)*(SQRT($B153)+($D153-AB$180)/$F153))/Gradings!AB35</f>
        <v>10.758424903942634</v>
      </c>
      <c r="AD195" s="1">
        <f>((SQRT($B153)+($D153-AD$180)/$F153)*(SQRT($B153)+($D153-AD$180)/$F153))/Gradings!AD35</f>
        <v>8.0362692406127749</v>
      </c>
      <c r="AG195" s="4"/>
    </row>
    <row r="196" spans="1:33" x14ac:dyDescent="0.2">
      <c r="A196" s="4" t="str">
        <f t="shared" si="127"/>
        <v>speer</v>
      </c>
      <c r="B196" s="4">
        <f t="shared" si="127"/>
        <v>995</v>
      </c>
      <c r="C196" s="4"/>
      <c r="D196" s="1">
        <f>((SQRT($B154)+($D154-D$180)/$F154)*(SQRT($B154)+($D154-D$180)/$F154))/Gradings!D36</f>
        <v>54.71864009378664</v>
      </c>
      <c r="F196" s="1">
        <f>((SQRT($B154)+($D154-F$180)/$F154)*(SQRT($B154)+($D154-F$180)/$F154))/Gradings!F36</f>
        <v>49.575146043547541</v>
      </c>
      <c r="H196" s="1">
        <f>((SQRT($B154)+($D154-H$180)/$F154)*(SQRT($B154)+($D154-H$180)/$F154))/Gradings!H36</f>
        <v>44.825930372148861</v>
      </c>
      <c r="J196" s="1">
        <f>((SQRT($B154)+($D154-J$180)/$F154)*(SQRT($B154)+($D154-J$180)/$F154))/Gradings!J36</f>
        <v>44.276679841897241</v>
      </c>
      <c r="L196" s="1">
        <f>((SQRT($B154)+($D154-L$180)/$F154)*(SQRT($B154)+($D154-L$180)/$F154))/Gradings!L36</f>
        <v>39.788307167720397</v>
      </c>
      <c r="N196" s="1">
        <f>((SQRT($B154)+($D154-N$180)/$F154)*(SQRT($B154)+($D154-N$180)/$F154))/Gradings!N36</f>
        <v>35.60259344012205</v>
      </c>
      <c r="P196" s="1">
        <f>((SQRT($B154)+($D154-P$180)/$F154)*(SQRT($B154)+($D154-P$180)/$F154))/Gradings!P36</f>
        <v>31.679864253393667</v>
      </c>
      <c r="R196" s="1">
        <f>((SQRT($B154)+($D154-R$180)/$F154)*(SQRT($B154)+($D154-R$180)/$F154))/Gradings!R36</f>
        <v>27.996601019694094</v>
      </c>
      <c r="T196" s="1">
        <f>((SQRT($B154)+($D154-T$180)/$F154)*(SQRT($B154)+($D154-T$180)/$F154))/Gradings!T36</f>
        <v>27.418249461523398</v>
      </c>
      <c r="V196" s="1">
        <f>((SQRT($B154)+($D154-V$180)/$F154)*(SQRT($B154)+($D154-V$180)/$F154))/Gradings!V36</f>
        <v>23.744118021111536</v>
      </c>
      <c r="X196" s="1">
        <f>((SQRT($B154)+($D154-X$180)/$F154)*(SQRT($B154)+($D154-X$180)/$F154))/Gradings!X36</f>
        <v>20.22167665535418</v>
      </c>
      <c r="Z196" s="1">
        <f>((SQRT($B154)+($D154-Z$180)/$F154)*(SQRT($B154)+($D154-Z$180)/$F154))/Gradings!Z36</f>
        <v>16.77599065504538</v>
      </c>
      <c r="AB196" s="1">
        <f>((SQRT($B154)+($D154-AB$180)/$F154)*(SQRT($B154)+($D154-AB$180)/$F154))/Gradings!AB36</f>
        <v>13.389911546736794</v>
      </c>
      <c r="AD196" s="1">
        <f>((SQRT($B154)+($D154-AD$180)/$F154)*(SQRT($B154)+($D154-AD$180)/$F154))/Gradings!AD36</f>
        <v>10.046096174196904</v>
      </c>
      <c r="AG196" s="4"/>
    </row>
    <row r="197" spans="1:33" x14ac:dyDescent="0.2">
      <c r="A197" s="4" t="str">
        <f t="shared" si="127"/>
        <v>hamer</v>
      </c>
      <c r="B197" s="4">
        <f t="shared" si="127"/>
        <v>928</v>
      </c>
      <c r="C197" s="4"/>
      <c r="D197" s="1">
        <f>((SQRT($B155)+($D155-D$180)/$F155)*(SQRT($B155)+($D155-D$180)/$F155))/Gradings!D37</f>
        <v>50.780289416438102</v>
      </c>
      <c r="F197" s="1">
        <f>((SQRT($B155)+($D155-F$180)/$F155)*(SQRT($B155)+($D155-F$180)/$F155))/Gradings!F37</f>
        <v>46.220730027548207</v>
      </c>
      <c r="H197" s="1">
        <f>((SQRT($B155)+($D155-H$180)/$F155)*(SQRT($B155)+($D155-H$180)/$F155))/Gradings!H37</f>
        <v>41.98795651833894</v>
      </c>
      <c r="J197" s="1">
        <f>((SQRT($B155)+($D155-J$180)/$F155)*(SQRT($B155)+($D155-J$180)/$F155))/Gradings!J37</f>
        <v>43.918200408997954</v>
      </c>
      <c r="L197" s="1">
        <f>((SQRT($B155)+($D155-L$180)/$F155)*(SQRT($B155)+($D155-L$180)/$F155))/Gradings!L37</f>
        <v>39.620692199837649</v>
      </c>
      <c r="N197" s="1">
        <f>((SQRT($B155)+($D155-N$180)/$F155)*(SQRT($B155)+($D155-N$180)/$F155))/Gradings!N37</f>
        <v>35.558646267964761</v>
      </c>
      <c r="P197" s="1">
        <f>((SQRT($B155)+($D155-P$180)/$F155)*(SQRT($B155)+($D155-P$180)/$F155))/Gradings!P37</f>
        <v>31.694214876033058</v>
      </c>
      <c r="R197" s="1">
        <f>((SQRT($B155)+($D155-R$180)/$F155)*(SQRT($B155)+($D155-R$180)/$F155))/Gradings!R37</f>
        <v>27.998539841468503</v>
      </c>
      <c r="T197" s="1">
        <f>((SQRT($B155)+($D155-T$180)/$F155)*(SQRT($B155)+($D155-T$180)/$F155))/Gradings!T37</f>
        <v>32.09205020920502</v>
      </c>
      <c r="V197" s="1">
        <f>((SQRT($B155)+($D155-V$180)/$F155)*(SQRT($B155)+($D155-V$180)/$F155))/Gradings!V37</f>
        <v>27.592763901737072</v>
      </c>
      <c r="X197" s="1">
        <f>((SQRT($B155)+($D155-X$180)/$F155)*(SQRT($B155)+($D155-X$180)/$F155))/Gradings!X37</f>
        <v>23.232366940718304</v>
      </c>
      <c r="Z197" s="1">
        <f>((SQRT($B155)+($D155-Z$180)/$F155)*(SQRT($B155)+($D155-Z$180)/$F155))/Gradings!Z37</f>
        <v>18.989848972517947</v>
      </c>
      <c r="AB197" s="1">
        <f>((SQRT($B155)+($D155-AB$180)/$F155)*(SQRT($B155)+($D155-AB$180)/$F155))/Gradings!AB37</f>
        <v>14.847487624789137</v>
      </c>
      <c r="AD197" s="1">
        <f>((SQRT($B155)+($D155-AD$180)/$F155)*(SQRT($B155)+($D155-AD$180)/$F155))/Gradings!AD37</f>
        <v>10.791092173493588</v>
      </c>
      <c r="AG197" s="4"/>
    </row>
    <row r="200" spans="1:33" x14ac:dyDescent="0.2">
      <c r="AG200" t="s">
        <v>68</v>
      </c>
    </row>
    <row r="201" spans="1:33" x14ac:dyDescent="0.2">
      <c r="A201" s="4" t="str">
        <f>A1</f>
        <v>MANNEN</v>
      </c>
      <c r="B201" s="4"/>
      <c r="C201" s="4"/>
      <c r="D201" s="4"/>
      <c r="F201" s="4"/>
      <c r="H201" s="4"/>
      <c r="J201" s="4"/>
      <c r="L201" s="4"/>
      <c r="N201" s="4"/>
      <c r="P201" s="4"/>
      <c r="R201" s="4"/>
      <c r="T201" s="4"/>
      <c r="V201" s="4"/>
      <c r="X201" s="4"/>
      <c r="Z201" s="4"/>
      <c r="AB201" s="4"/>
      <c r="AD201" s="4"/>
      <c r="AG201" t="s">
        <v>67</v>
      </c>
    </row>
    <row r="202" spans="1:33" x14ac:dyDescent="0.2">
      <c r="A202" s="4"/>
      <c r="B202" s="4"/>
      <c r="C202" s="4"/>
      <c r="D202" s="4"/>
      <c r="F202" s="4"/>
      <c r="H202" s="4"/>
      <c r="J202" s="4"/>
      <c r="L202" s="4"/>
      <c r="N202" s="4"/>
      <c r="P202" s="4"/>
      <c r="R202" s="4"/>
      <c r="T202" s="4"/>
      <c r="V202" s="4"/>
      <c r="X202" s="4"/>
      <c r="Z202" s="4"/>
      <c r="AB202" s="4"/>
      <c r="AD202" s="4"/>
    </row>
    <row r="203" spans="1:33" x14ac:dyDescent="0.2">
      <c r="A203" s="4" t="str">
        <f t="shared" ref="A203:A208" si="128">A3</f>
        <v>100m</v>
      </c>
      <c r="B203" s="4"/>
      <c r="C203" s="4">
        <f>FLOOR(D163/60,1)</f>
        <v>0</v>
      </c>
      <c r="D203" s="1">
        <f>CEILING(D163-C203*60,0.01)</f>
        <v>11.51</v>
      </c>
      <c r="E203" s="4">
        <f>FLOOR(F163/60,1)</f>
        <v>0</v>
      </c>
      <c r="F203" s="1">
        <f>CEILING(F163-E203*60,0.01)</f>
        <v>11.9</v>
      </c>
      <c r="G203" s="4">
        <f t="shared" ref="G203:G208" si="129">FLOOR(H163/60,1)</f>
        <v>0</v>
      </c>
      <c r="H203" s="1">
        <f t="shared" ref="H203:H208" si="130">CEILING(H163-G203*60,0.01)</f>
        <v>12.31</v>
      </c>
      <c r="I203" s="4">
        <f t="shared" ref="I203:I208" si="131">FLOOR(J163/60,1)</f>
        <v>0</v>
      </c>
      <c r="J203" s="1">
        <f t="shared" ref="J203:J208" si="132">CEILING(J163-I203*60,0.01)</f>
        <v>12.74</v>
      </c>
      <c r="K203" s="4">
        <f t="shared" ref="K203:K208" si="133">FLOOR(L163/60,1)</f>
        <v>0</v>
      </c>
      <c r="L203" s="1">
        <f t="shared" ref="L203:L208" si="134">CEILING(L163-K203*60,0.01)</f>
        <v>13.18</v>
      </c>
      <c r="M203" s="4">
        <f t="shared" ref="M203:M208" si="135">FLOOR(N163/60,1)</f>
        <v>0</v>
      </c>
      <c r="N203" s="1">
        <f t="shared" ref="N203:N208" si="136">CEILING(N163-M203*60,0.01)</f>
        <v>13.65</v>
      </c>
      <c r="O203" s="4">
        <f t="shared" ref="O203:O208" si="137">FLOOR(P163/60,1)</f>
        <v>0</v>
      </c>
      <c r="P203" s="1">
        <f t="shared" ref="P203:P208" si="138">CEILING(P163-O203*60,0.01)</f>
        <v>14.13</v>
      </c>
      <c r="Q203" s="4">
        <f t="shared" ref="Q203:Q208" si="139">FLOOR(R163/60,1)</f>
        <v>0</v>
      </c>
      <c r="R203" s="1">
        <f t="shared" ref="R203:R208" si="140">CEILING(R163-Q203*60,0.01)</f>
        <v>14.64</v>
      </c>
      <c r="S203" s="4">
        <f t="shared" ref="S203:S208" si="141">FLOOR(T163/60,1)</f>
        <v>0</v>
      </c>
      <c r="T203" s="1">
        <f t="shared" ref="T203:T208" si="142">CEILING(T163-S203*60,0.01)</f>
        <v>15.17</v>
      </c>
      <c r="U203" s="4">
        <f t="shared" ref="U203:U208" si="143">FLOOR(V163/60,1)</f>
        <v>0</v>
      </c>
      <c r="V203" s="1">
        <f t="shared" ref="V203:V208" si="144">CEILING(V163-U203*60,0.01)</f>
        <v>15.72</v>
      </c>
      <c r="W203" s="4">
        <f t="shared" ref="W203:W208" si="145">FLOOR(X163/60,1)</f>
        <v>0</v>
      </c>
      <c r="X203" s="1">
        <f t="shared" ref="X203:X208" si="146">CEILING(X163-W203*60,0.01)</f>
        <v>16.559999999999999</v>
      </c>
      <c r="Y203" s="4">
        <f t="shared" ref="Y203:Y208" si="147">FLOOR(Z163/60,1)</f>
        <v>0</v>
      </c>
      <c r="Z203" s="1">
        <f t="shared" ref="Z203:Z208" si="148">CEILING(Z163-Y203*60,0.01)</f>
        <v>17.98</v>
      </c>
      <c r="AA203" s="4">
        <f t="shared" ref="AA203:AA208" si="149">FLOOR(AB163/60,1)</f>
        <v>0</v>
      </c>
      <c r="AB203" s="1">
        <f t="shared" ref="AB203:AB208" si="150">CEILING(AB163-AA203*60,0.01)</f>
        <v>20.3</v>
      </c>
      <c r="AC203" s="4">
        <f t="shared" ref="AC203:AC208" si="151">FLOOR(AD163/60,1)</f>
        <v>0</v>
      </c>
      <c r="AD203" s="1">
        <f t="shared" ref="AD203:AD208" si="152">CEILING(AD163-AC203*60,0.01)</f>
        <v>24.18</v>
      </c>
    </row>
    <row r="204" spans="1:33" x14ac:dyDescent="0.2">
      <c r="A204" s="4" t="str">
        <f t="shared" si="128"/>
        <v>200m</v>
      </c>
      <c r="B204" s="4"/>
      <c r="C204" s="4">
        <f t="shared" ref="C204:E208" si="153">FLOOR(D164/60,1)</f>
        <v>0</v>
      </c>
      <c r="D204" s="1">
        <f t="shared" ref="D204:F208" si="154">CEILING(D164-C204*60,0.01)</f>
        <v>23.8</v>
      </c>
      <c r="E204" s="4">
        <f t="shared" si="153"/>
        <v>0</v>
      </c>
      <c r="F204" s="1">
        <f t="shared" si="154"/>
        <v>24.580000000000002</v>
      </c>
      <c r="G204" s="4">
        <f t="shared" si="129"/>
        <v>0</v>
      </c>
      <c r="H204" s="1">
        <f t="shared" si="130"/>
        <v>25.39</v>
      </c>
      <c r="I204" s="4">
        <f t="shared" si="131"/>
        <v>0</v>
      </c>
      <c r="J204" s="1">
        <f t="shared" si="132"/>
        <v>26.23</v>
      </c>
      <c r="K204" s="4">
        <f t="shared" si="133"/>
        <v>0</v>
      </c>
      <c r="L204" s="1">
        <f t="shared" si="134"/>
        <v>27.12</v>
      </c>
      <c r="M204" s="4">
        <f t="shared" si="135"/>
        <v>0</v>
      </c>
      <c r="N204" s="1">
        <f t="shared" si="136"/>
        <v>28.04</v>
      </c>
      <c r="O204" s="4">
        <f t="shared" si="137"/>
        <v>0</v>
      </c>
      <c r="P204" s="1">
        <f t="shared" si="138"/>
        <v>29</v>
      </c>
      <c r="Q204" s="4">
        <f t="shared" si="139"/>
        <v>0</v>
      </c>
      <c r="R204" s="1">
        <f t="shared" si="140"/>
        <v>30.02</v>
      </c>
      <c r="S204" s="4">
        <f t="shared" si="141"/>
        <v>0</v>
      </c>
      <c r="T204" s="1">
        <f t="shared" si="142"/>
        <v>31.07</v>
      </c>
      <c r="U204" s="4">
        <f t="shared" si="143"/>
        <v>0</v>
      </c>
      <c r="V204" s="1">
        <f t="shared" si="144"/>
        <v>32.5</v>
      </c>
      <c r="W204" s="4">
        <f t="shared" si="145"/>
        <v>0</v>
      </c>
      <c r="X204" s="1">
        <f t="shared" si="146"/>
        <v>34.94</v>
      </c>
      <c r="Y204" s="4">
        <f t="shared" si="147"/>
        <v>0</v>
      </c>
      <c r="Z204" s="1">
        <f t="shared" si="148"/>
        <v>38.85</v>
      </c>
      <c r="AA204" s="4">
        <f t="shared" si="149"/>
        <v>0</v>
      </c>
      <c r="AB204" s="1">
        <f t="shared" si="150"/>
        <v>45.2</v>
      </c>
      <c r="AC204" s="4">
        <f t="shared" si="151"/>
        <v>0</v>
      </c>
      <c r="AD204" s="1">
        <f t="shared" si="152"/>
        <v>56.26</v>
      </c>
    </row>
    <row r="205" spans="1:33" x14ac:dyDescent="0.2">
      <c r="A205" s="4" t="str">
        <f t="shared" si="128"/>
        <v>400m</v>
      </c>
      <c r="B205" s="4"/>
      <c r="C205" s="4">
        <f t="shared" si="153"/>
        <v>0</v>
      </c>
      <c r="D205" s="1">
        <f t="shared" si="154"/>
        <v>55.370000000000005</v>
      </c>
      <c r="E205" s="4">
        <f t="shared" si="153"/>
        <v>0</v>
      </c>
      <c r="F205" s="1">
        <f t="shared" si="154"/>
        <v>57.18</v>
      </c>
      <c r="G205" s="4">
        <f t="shared" si="129"/>
        <v>0</v>
      </c>
      <c r="H205" s="1">
        <f t="shared" si="130"/>
        <v>59.07</v>
      </c>
      <c r="I205" s="4">
        <f t="shared" si="131"/>
        <v>1</v>
      </c>
      <c r="J205" s="1">
        <f t="shared" si="132"/>
        <v>1.06</v>
      </c>
      <c r="K205" s="4">
        <f t="shared" si="133"/>
        <v>1</v>
      </c>
      <c r="L205" s="1">
        <f t="shared" si="134"/>
        <v>3.13</v>
      </c>
      <c r="M205" s="4">
        <f t="shared" si="135"/>
        <v>1</v>
      </c>
      <c r="N205" s="1">
        <f t="shared" si="136"/>
        <v>5.3100000000000005</v>
      </c>
      <c r="O205" s="4">
        <f t="shared" si="137"/>
        <v>1</v>
      </c>
      <c r="P205" s="1">
        <f t="shared" si="138"/>
        <v>7.6000000000000005</v>
      </c>
      <c r="Q205" s="4">
        <f t="shared" si="139"/>
        <v>1</v>
      </c>
      <c r="R205" s="1">
        <f t="shared" si="140"/>
        <v>10</v>
      </c>
      <c r="S205" s="4">
        <f t="shared" si="141"/>
        <v>1</v>
      </c>
      <c r="T205" s="1">
        <f t="shared" si="142"/>
        <v>13.11</v>
      </c>
      <c r="U205" s="4">
        <f t="shared" si="143"/>
        <v>1</v>
      </c>
      <c r="V205" s="1">
        <f t="shared" si="144"/>
        <v>18.04</v>
      </c>
      <c r="W205" s="4">
        <f t="shared" si="145"/>
        <v>1</v>
      </c>
      <c r="X205" s="1">
        <f t="shared" si="146"/>
        <v>25.52</v>
      </c>
      <c r="Y205" s="4">
        <f t="shared" si="147"/>
        <v>1</v>
      </c>
      <c r="Z205" s="1">
        <f t="shared" si="148"/>
        <v>36.97</v>
      </c>
      <c r="AA205" s="4">
        <f t="shared" si="149"/>
        <v>1</v>
      </c>
      <c r="AB205" s="1">
        <f t="shared" si="150"/>
        <v>55.29</v>
      </c>
      <c r="AC205" s="4">
        <f t="shared" si="151"/>
        <v>2</v>
      </c>
      <c r="AD205" s="1">
        <f t="shared" si="152"/>
        <v>27.560000000000002</v>
      </c>
    </row>
    <row r="206" spans="1:33" x14ac:dyDescent="0.2">
      <c r="A206" s="4" t="str">
        <f t="shared" si="128"/>
        <v>800m</v>
      </c>
      <c r="B206" s="4"/>
      <c r="C206" s="4">
        <f t="shared" si="153"/>
        <v>1</v>
      </c>
      <c r="D206" s="1">
        <f t="shared" si="154"/>
        <v>52.75</v>
      </c>
      <c r="E206" s="4">
        <f t="shared" si="153"/>
        <v>1</v>
      </c>
      <c r="F206" s="1">
        <f t="shared" si="154"/>
        <v>57.28</v>
      </c>
      <c r="G206" s="4">
        <f t="shared" si="129"/>
        <v>2</v>
      </c>
      <c r="H206" s="1">
        <f t="shared" si="130"/>
        <v>2.06</v>
      </c>
      <c r="I206" s="4">
        <f t="shared" si="131"/>
        <v>2</v>
      </c>
      <c r="J206" s="1">
        <f t="shared" si="132"/>
        <v>7.07</v>
      </c>
      <c r="K206" s="4">
        <f t="shared" si="133"/>
        <v>2</v>
      </c>
      <c r="L206" s="1">
        <f t="shared" si="134"/>
        <v>12.35</v>
      </c>
      <c r="M206" s="4">
        <f t="shared" si="135"/>
        <v>2</v>
      </c>
      <c r="N206" s="1">
        <f t="shared" si="136"/>
        <v>17.91</v>
      </c>
      <c r="O206" s="4">
        <f t="shared" si="137"/>
        <v>2</v>
      </c>
      <c r="P206" s="1">
        <f t="shared" si="138"/>
        <v>23.79</v>
      </c>
      <c r="Q206" s="4">
        <f t="shared" si="139"/>
        <v>2</v>
      </c>
      <c r="R206" s="1">
        <f t="shared" si="140"/>
        <v>30</v>
      </c>
      <c r="S206" s="4">
        <f t="shared" si="141"/>
        <v>2</v>
      </c>
      <c r="T206" s="1">
        <f t="shared" si="142"/>
        <v>36.72</v>
      </c>
      <c r="U206" s="4">
        <f t="shared" si="143"/>
        <v>2</v>
      </c>
      <c r="V206" s="1">
        <f t="shared" si="144"/>
        <v>46.77</v>
      </c>
      <c r="W206" s="4">
        <f t="shared" si="145"/>
        <v>3</v>
      </c>
      <c r="X206" s="1">
        <f t="shared" si="146"/>
        <v>2.5100000000000002</v>
      </c>
      <c r="Y206" s="4">
        <f t="shared" si="147"/>
        <v>3</v>
      </c>
      <c r="Z206" s="1">
        <f t="shared" si="148"/>
        <v>27.1</v>
      </c>
      <c r="AA206" s="4">
        <f t="shared" si="149"/>
        <v>4</v>
      </c>
      <c r="AB206" s="1">
        <f t="shared" si="150"/>
        <v>7.25</v>
      </c>
      <c r="AC206" s="4">
        <f t="shared" si="151"/>
        <v>5</v>
      </c>
      <c r="AD206" s="1">
        <f t="shared" si="152"/>
        <v>19.73</v>
      </c>
    </row>
    <row r="207" spans="1:33" x14ac:dyDescent="0.2">
      <c r="A207" s="4" t="str">
        <f t="shared" si="128"/>
        <v>1500m</v>
      </c>
      <c r="B207" s="4"/>
      <c r="C207" s="4">
        <f t="shared" si="153"/>
        <v>3</v>
      </c>
      <c r="D207" s="1">
        <f t="shared" si="154"/>
        <v>39.26</v>
      </c>
      <c r="E207" s="4">
        <f t="shared" si="153"/>
        <v>3</v>
      </c>
      <c r="F207" s="1">
        <f t="shared" si="154"/>
        <v>46.550000000000004</v>
      </c>
      <c r="G207" s="4">
        <f t="shared" si="129"/>
        <v>3</v>
      </c>
      <c r="H207" s="1">
        <f t="shared" si="130"/>
        <v>54.57</v>
      </c>
      <c r="I207" s="4">
        <f t="shared" si="131"/>
        <v>4</v>
      </c>
      <c r="J207" s="1">
        <f t="shared" si="132"/>
        <v>3.43</v>
      </c>
      <c r="K207" s="4">
        <f t="shared" si="133"/>
        <v>4</v>
      </c>
      <c r="L207" s="1">
        <f t="shared" si="134"/>
        <v>13.25</v>
      </c>
      <c r="M207" s="4">
        <f t="shared" si="135"/>
        <v>4</v>
      </c>
      <c r="N207" s="1">
        <f t="shared" si="136"/>
        <v>24.18</v>
      </c>
      <c r="O207" s="4">
        <f t="shared" si="137"/>
        <v>4</v>
      </c>
      <c r="P207" s="1">
        <f t="shared" si="138"/>
        <v>36.36</v>
      </c>
      <c r="Q207" s="4">
        <f t="shared" si="139"/>
        <v>4</v>
      </c>
      <c r="R207" s="1">
        <f t="shared" si="140"/>
        <v>50.01</v>
      </c>
      <c r="S207" s="4">
        <f t="shared" si="141"/>
        <v>5</v>
      </c>
      <c r="T207" s="1">
        <f t="shared" si="142"/>
        <v>5.44</v>
      </c>
      <c r="U207" s="4">
        <f t="shared" si="143"/>
        <v>5</v>
      </c>
      <c r="V207" s="1">
        <f t="shared" si="144"/>
        <v>24.68</v>
      </c>
      <c r="W207" s="4">
        <f t="shared" si="145"/>
        <v>5</v>
      </c>
      <c r="X207" s="1">
        <f t="shared" si="146"/>
        <v>55.4</v>
      </c>
      <c r="Y207" s="4">
        <f t="shared" si="147"/>
        <v>6</v>
      </c>
      <c r="Z207" s="1">
        <f t="shared" si="148"/>
        <v>44.31</v>
      </c>
      <c r="AA207" s="4">
        <f t="shared" si="149"/>
        <v>8</v>
      </c>
      <c r="AB207" s="1">
        <f t="shared" si="150"/>
        <v>5.7</v>
      </c>
      <c r="AC207" s="4">
        <f t="shared" si="151"/>
        <v>10</v>
      </c>
      <c r="AD207" s="1">
        <f t="shared" si="152"/>
        <v>37</v>
      </c>
    </row>
    <row r="208" spans="1:33" x14ac:dyDescent="0.2">
      <c r="A208" s="4" t="str">
        <f t="shared" si="128"/>
        <v>5000m</v>
      </c>
      <c r="B208" s="4"/>
      <c r="C208" s="4">
        <f t="shared" si="153"/>
        <v>12</v>
      </c>
      <c r="D208" s="1">
        <f t="shared" si="154"/>
        <v>12.1</v>
      </c>
      <c r="E208" s="4">
        <f t="shared" si="153"/>
        <v>12</v>
      </c>
      <c r="F208" s="1">
        <f t="shared" si="154"/>
        <v>34.67</v>
      </c>
      <c r="G208" s="4">
        <f t="shared" si="129"/>
        <v>13</v>
      </c>
      <c r="H208" s="1">
        <f t="shared" si="130"/>
        <v>7.29</v>
      </c>
      <c r="I208" s="4">
        <f t="shared" si="131"/>
        <v>13</v>
      </c>
      <c r="J208" s="1">
        <f t="shared" si="132"/>
        <v>42.59</v>
      </c>
      <c r="K208" s="4">
        <f t="shared" si="133"/>
        <v>14</v>
      </c>
      <c r="L208" s="1">
        <f t="shared" si="134"/>
        <v>21.1</v>
      </c>
      <c r="M208" s="4">
        <f t="shared" si="135"/>
        <v>15</v>
      </c>
      <c r="N208" s="1">
        <f t="shared" si="136"/>
        <v>3.16</v>
      </c>
      <c r="O208" s="4">
        <f t="shared" si="137"/>
        <v>15</v>
      </c>
      <c r="P208" s="1">
        <f t="shared" si="138"/>
        <v>49.18</v>
      </c>
      <c r="Q208" s="4">
        <f t="shared" si="139"/>
        <v>16</v>
      </c>
      <c r="R208" s="1">
        <f t="shared" si="140"/>
        <v>40.01</v>
      </c>
      <c r="S208" s="4">
        <f t="shared" si="141"/>
        <v>17</v>
      </c>
      <c r="T208" s="1">
        <f t="shared" si="142"/>
        <v>36.43</v>
      </c>
      <c r="U208" s="4">
        <f t="shared" si="143"/>
        <v>18</v>
      </c>
      <c r="V208" s="1">
        <f t="shared" si="144"/>
        <v>39.25</v>
      </c>
      <c r="W208" s="4">
        <f t="shared" si="145"/>
        <v>20</v>
      </c>
      <c r="X208" s="1">
        <f t="shared" si="146"/>
        <v>13.3</v>
      </c>
      <c r="Y208" s="4">
        <f t="shared" si="147"/>
        <v>22</v>
      </c>
      <c r="Z208" s="1">
        <f t="shared" si="148"/>
        <v>54.58</v>
      </c>
      <c r="AA208" s="4">
        <f t="shared" si="149"/>
        <v>27</v>
      </c>
      <c r="AB208" s="1">
        <f t="shared" si="150"/>
        <v>36.71</v>
      </c>
      <c r="AC208" s="4">
        <f t="shared" si="151"/>
        <v>36</v>
      </c>
      <c r="AD208" s="1">
        <f t="shared" si="152"/>
        <v>49.78</v>
      </c>
    </row>
    <row r="209" spans="1:30" x14ac:dyDescent="0.2">
      <c r="A209" s="4"/>
      <c r="B209" s="4"/>
      <c r="C209" s="4"/>
      <c r="D209" s="1"/>
      <c r="F209" s="1"/>
      <c r="H209" s="1"/>
      <c r="J209" s="1"/>
      <c r="L209" s="1"/>
      <c r="N209" s="1"/>
      <c r="P209" s="1"/>
      <c r="R209" s="1"/>
      <c r="T209" s="1"/>
      <c r="V209" s="1"/>
      <c r="X209" s="1"/>
      <c r="Z209" s="1"/>
      <c r="AB209" s="1"/>
      <c r="AD209" s="1"/>
    </row>
    <row r="210" spans="1:30" x14ac:dyDescent="0.2">
      <c r="A210" s="4"/>
      <c r="B210" s="4"/>
      <c r="C210" s="4"/>
      <c r="D210" s="1"/>
      <c r="F210" s="1"/>
      <c r="H210" s="1"/>
      <c r="J210" s="1"/>
      <c r="L210" s="1"/>
      <c r="N210" s="1"/>
      <c r="P210" s="1"/>
      <c r="R210" s="1"/>
      <c r="T210" s="1"/>
      <c r="V210" s="1"/>
      <c r="X210" s="1"/>
      <c r="Z210" s="1"/>
      <c r="AB210" s="1"/>
      <c r="AD210" s="1"/>
    </row>
    <row r="211" spans="1:30" x14ac:dyDescent="0.2">
      <c r="A211" s="4"/>
      <c r="B211" s="4"/>
      <c r="C211" s="4"/>
      <c r="D211" s="1"/>
      <c r="F211" s="1"/>
      <c r="H211" s="1"/>
      <c r="J211" s="1"/>
      <c r="L211" s="1"/>
      <c r="N211" s="1"/>
      <c r="P211" s="1"/>
      <c r="R211" s="1"/>
      <c r="T211" s="1"/>
      <c r="V211" s="1"/>
      <c r="X211" s="1"/>
      <c r="Z211" s="1"/>
      <c r="AB211" s="1"/>
      <c r="AD211" s="1"/>
    </row>
    <row r="212" spans="1:30" x14ac:dyDescent="0.2">
      <c r="A212" s="4"/>
      <c r="B212" s="4"/>
      <c r="C212" s="4"/>
      <c r="D212" s="1"/>
      <c r="F212" s="1"/>
      <c r="H212" s="1"/>
      <c r="J212" s="1"/>
      <c r="L212" s="1"/>
      <c r="N212" s="1"/>
      <c r="P212" s="1"/>
      <c r="R212" s="1"/>
      <c r="T212" s="1"/>
      <c r="V212" s="1"/>
      <c r="X212" s="1"/>
      <c r="Z212" s="1"/>
      <c r="AB212" s="1"/>
      <c r="AD212" s="1"/>
    </row>
    <row r="213" spans="1:30" x14ac:dyDescent="0.2">
      <c r="A213" s="4"/>
      <c r="B213" s="4"/>
      <c r="C213" s="4"/>
      <c r="D213" s="1"/>
      <c r="F213" s="1"/>
      <c r="H213" s="1"/>
      <c r="J213" s="1"/>
      <c r="L213" s="1"/>
      <c r="N213" s="1"/>
      <c r="P213" s="1"/>
      <c r="R213" s="1"/>
      <c r="T213" s="1"/>
      <c r="V213" s="1"/>
      <c r="X213" s="1"/>
      <c r="Z213" s="1"/>
      <c r="AB213" s="1"/>
      <c r="AD213" s="1"/>
    </row>
    <row r="214" spans="1:30" x14ac:dyDescent="0.2">
      <c r="A214" s="4"/>
      <c r="B214" s="4"/>
      <c r="C214" s="4"/>
      <c r="D214" s="1"/>
      <c r="F214" s="1"/>
      <c r="H214" s="1"/>
      <c r="J214" s="1"/>
      <c r="L214" s="1"/>
      <c r="N214" s="1"/>
      <c r="P214" s="1"/>
      <c r="R214" s="1"/>
      <c r="T214" s="1"/>
      <c r="V214" s="1"/>
      <c r="X214" s="1"/>
      <c r="Z214" s="1"/>
      <c r="AB214" s="1"/>
      <c r="AD214" s="1"/>
    </row>
    <row r="215" spans="1:30" x14ac:dyDescent="0.2">
      <c r="A215" s="4"/>
      <c r="B215" s="4"/>
      <c r="C215" s="4"/>
      <c r="D215" s="1"/>
      <c r="F215" s="1"/>
      <c r="H215" s="1"/>
      <c r="J215" s="1"/>
      <c r="L215" s="1"/>
      <c r="N215" s="1"/>
      <c r="P215" s="1"/>
      <c r="R215" s="1"/>
      <c r="T215" s="1"/>
      <c r="V215" s="1"/>
      <c r="X215" s="1"/>
      <c r="Z215" s="1"/>
      <c r="AB215" s="1"/>
      <c r="AD215" s="1"/>
    </row>
    <row r="216" spans="1:30" x14ac:dyDescent="0.2">
      <c r="A216" s="4"/>
      <c r="B216" s="4"/>
      <c r="C216" s="4"/>
      <c r="D216" s="1"/>
      <c r="F216" s="1"/>
      <c r="H216" s="1"/>
      <c r="J216" s="1"/>
      <c r="L216" s="1"/>
      <c r="N216" s="1"/>
      <c r="P216" s="1"/>
      <c r="R216" s="1"/>
      <c r="T216" s="1"/>
      <c r="V216" s="1"/>
      <c r="X216" s="1"/>
      <c r="Z216" s="1"/>
      <c r="AB216" s="1"/>
      <c r="AD216" s="1"/>
    </row>
    <row r="217" spans="1:30" x14ac:dyDescent="0.2">
      <c r="A217" s="4"/>
      <c r="B217" s="4"/>
      <c r="C217" s="4"/>
      <c r="D217" s="1"/>
      <c r="F217" s="1"/>
      <c r="H217" s="1"/>
      <c r="J217" s="1"/>
      <c r="L217" s="1"/>
      <c r="N217" s="1"/>
      <c r="P217" s="1"/>
      <c r="R217" s="1"/>
      <c r="T217" s="1"/>
      <c r="V217" s="1"/>
      <c r="X217" s="1"/>
      <c r="Z217" s="1"/>
      <c r="AB217" s="1"/>
      <c r="AD217" s="1"/>
    </row>
    <row r="218" spans="1:30" x14ac:dyDescent="0.2">
      <c r="A218" s="4"/>
      <c r="B218" s="4"/>
      <c r="C218" s="4"/>
      <c r="D218" s="1"/>
      <c r="F218" s="1"/>
      <c r="H218" s="1"/>
      <c r="J218" s="1"/>
      <c r="L218" s="1"/>
      <c r="N218" s="1"/>
      <c r="P218" s="1"/>
      <c r="R218" s="1"/>
      <c r="T218" s="1"/>
      <c r="V218" s="1"/>
      <c r="X218" s="1"/>
      <c r="Z218" s="1"/>
      <c r="AB218" s="1"/>
      <c r="AD218" s="1"/>
    </row>
    <row r="219" spans="1:30" x14ac:dyDescent="0.2">
      <c r="A219" s="4"/>
      <c r="B219" s="4"/>
      <c r="C219" s="4"/>
      <c r="D219" s="1"/>
      <c r="F219" s="1"/>
      <c r="H219" s="1"/>
      <c r="J219" s="1"/>
      <c r="L219" s="1"/>
      <c r="N219" s="1"/>
      <c r="P219" s="1"/>
      <c r="R219" s="1"/>
      <c r="T219" s="1"/>
      <c r="V219" s="1"/>
      <c r="X219" s="1"/>
      <c r="Z219" s="1"/>
      <c r="AB219" s="1"/>
      <c r="AD219" s="1"/>
    </row>
    <row r="220" spans="1:30" x14ac:dyDescent="0.2">
      <c r="A220" s="4"/>
      <c r="B220" s="4"/>
      <c r="C220" s="4"/>
      <c r="D220" s="1"/>
      <c r="F220" s="1"/>
      <c r="H220" s="1"/>
      <c r="J220" s="1"/>
      <c r="L220" s="1"/>
      <c r="N220" s="1"/>
      <c r="P220" s="1"/>
      <c r="R220" s="1"/>
      <c r="T220" s="1"/>
      <c r="V220" s="1"/>
      <c r="X220" s="1"/>
      <c r="Z220" s="1"/>
      <c r="AB220" s="1"/>
      <c r="AD220" s="1"/>
    </row>
    <row r="221" spans="1:30" x14ac:dyDescent="0.2">
      <c r="A221" s="4" t="str">
        <f>A21</f>
        <v>VROUWEN</v>
      </c>
      <c r="B221" s="4"/>
      <c r="C221" s="4"/>
      <c r="D221" s="1"/>
      <c r="F221" s="1"/>
      <c r="H221" s="1"/>
      <c r="J221" s="1"/>
      <c r="L221" s="1"/>
      <c r="N221" s="1"/>
      <c r="P221" s="1"/>
      <c r="R221" s="1"/>
      <c r="T221" s="1"/>
      <c r="V221" s="1"/>
      <c r="X221" s="1"/>
      <c r="Z221" s="1"/>
      <c r="AB221" s="1"/>
      <c r="AD221" s="1"/>
    </row>
    <row r="222" spans="1:30" x14ac:dyDescent="0.2">
      <c r="A222" s="4"/>
      <c r="B222" s="4"/>
      <c r="C222" s="4"/>
      <c r="D222" s="1"/>
      <c r="F222" s="1"/>
      <c r="H222" s="1"/>
      <c r="J222" s="1"/>
      <c r="L222" s="1"/>
      <c r="N222" s="1"/>
      <c r="P222" s="1"/>
      <c r="R222" s="1"/>
      <c r="T222" s="1"/>
      <c r="V222" s="1"/>
      <c r="X222" s="1"/>
      <c r="Z222" s="1"/>
      <c r="AB222" s="1"/>
      <c r="AD222" s="1"/>
    </row>
    <row r="223" spans="1:30" x14ac:dyDescent="0.2">
      <c r="A223" s="4" t="str">
        <f t="shared" ref="A223:A228" si="155">A23</f>
        <v>100m</v>
      </c>
      <c r="B223" s="4"/>
      <c r="C223" s="4">
        <f t="shared" ref="C223:C228" si="156">FLOOR(D183/60,1)</f>
        <v>0</v>
      </c>
      <c r="D223" s="1">
        <f t="shared" ref="D223:D228" si="157">CEILING(D183-C223*60,0.01)</f>
        <v>13.1</v>
      </c>
      <c r="E223" s="4">
        <f t="shared" ref="E223:E228" si="158">FLOOR(F183/60,1)</f>
        <v>0</v>
      </c>
      <c r="F223" s="1">
        <f t="shared" ref="F223:F228" si="159">CEILING(F183-E223*60,0.01)</f>
        <v>13.36</v>
      </c>
      <c r="G223" s="4">
        <f t="shared" ref="G223:G228" si="160">FLOOR(H183/60,1)</f>
        <v>0</v>
      </c>
      <c r="H223" s="1">
        <f t="shared" ref="H223:H228" si="161">CEILING(H183-G223*60,0.01)</f>
        <v>13.88</v>
      </c>
      <c r="I223" s="4">
        <f t="shared" ref="I223:I228" si="162">FLOOR(J183/60,1)</f>
        <v>0</v>
      </c>
      <c r="J223" s="1">
        <f t="shared" ref="J223:J228" si="163">CEILING(J183-I223*60,0.01)</f>
        <v>14.43</v>
      </c>
      <c r="K223" s="4">
        <f t="shared" ref="K223:K228" si="164">FLOOR(L183/60,1)</f>
        <v>0</v>
      </c>
      <c r="L223" s="1">
        <f t="shared" ref="L223:L228" si="165">CEILING(L183-K223*60,0.01)</f>
        <v>15.02</v>
      </c>
      <c r="M223" s="4">
        <f t="shared" ref="M223:M228" si="166">FLOOR(N183/60,1)</f>
        <v>0</v>
      </c>
      <c r="N223" s="1">
        <f t="shared" ref="N223:N228" si="167">CEILING(N183-M223*60,0.01)</f>
        <v>15.64</v>
      </c>
      <c r="O223" s="4">
        <f t="shared" ref="O223:O228" si="168">FLOOR(P183/60,1)</f>
        <v>0</v>
      </c>
      <c r="P223" s="1">
        <f t="shared" ref="P223:P228" si="169">CEILING(P183-O223*60,0.01)</f>
        <v>16.3</v>
      </c>
      <c r="Q223" s="4">
        <f t="shared" ref="Q223:Q228" si="170">FLOOR(R183/60,1)</f>
        <v>0</v>
      </c>
      <c r="R223" s="1">
        <f t="shared" ref="R223:R228" si="171">CEILING(R183-Q223*60,0.01)</f>
        <v>17.010000000000002</v>
      </c>
      <c r="S223" s="4">
        <f t="shared" ref="S223:S228" si="172">FLOOR(T183/60,1)</f>
        <v>0</v>
      </c>
      <c r="T223" s="1">
        <f t="shared" ref="T223:T228" si="173">CEILING(T183-S223*60,0.01)</f>
        <v>17.760000000000002</v>
      </c>
      <c r="U223" s="4">
        <f t="shared" ref="U223:U228" si="174">FLOOR(V183/60,1)</f>
        <v>0</v>
      </c>
      <c r="V223" s="1">
        <f t="shared" ref="V223:V228" si="175">CEILING(V183-U223*60,0.01)</f>
        <v>18.61</v>
      </c>
      <c r="W223" s="4">
        <f t="shared" ref="W223:W228" si="176">FLOOR(X183/60,1)</f>
        <v>0</v>
      </c>
      <c r="X223" s="1">
        <f t="shared" ref="X223:X228" si="177">CEILING(X183-W223*60,0.01)</f>
        <v>19.88</v>
      </c>
      <c r="Y223" s="4">
        <f t="shared" ref="Y223:Y228" si="178">FLOOR(Z183/60,1)</f>
        <v>0</v>
      </c>
      <c r="Z223" s="1">
        <f t="shared" ref="Z223:Z228" si="179">CEILING(Z183-Y223*60,0.01)</f>
        <v>21.8</v>
      </c>
      <c r="AA223" s="4">
        <f t="shared" ref="AA223:AA228" si="180">FLOOR(AB183/60,1)</f>
        <v>0</v>
      </c>
      <c r="AB223" s="1">
        <f t="shared" ref="AB223:AB228" si="181">CEILING(AB183-AA223*60,0.01)</f>
        <v>24.71</v>
      </c>
      <c r="AC223" s="4">
        <f t="shared" ref="AC223:AC228" si="182">FLOOR(AD183/60,1)</f>
        <v>0</v>
      </c>
      <c r="AD223" s="1">
        <f t="shared" ref="AD223:AD228" si="183">CEILING(AD183-AC223*60,0.01)</f>
        <v>29.35</v>
      </c>
    </row>
    <row r="224" spans="1:30" x14ac:dyDescent="0.2">
      <c r="A224" s="4" t="str">
        <f t="shared" si="155"/>
        <v>200m</v>
      </c>
      <c r="B224" s="4"/>
      <c r="C224" s="4">
        <f t="shared" si="156"/>
        <v>0</v>
      </c>
      <c r="D224" s="1">
        <f t="shared" si="157"/>
        <v>26.580000000000002</v>
      </c>
      <c r="E224" s="4">
        <f t="shared" si="158"/>
        <v>0</v>
      </c>
      <c r="F224" s="1">
        <f t="shared" si="159"/>
        <v>27.16</v>
      </c>
      <c r="G224" s="4">
        <f t="shared" si="160"/>
        <v>0</v>
      </c>
      <c r="H224" s="1">
        <f t="shared" si="161"/>
        <v>28.25</v>
      </c>
      <c r="I224" s="4">
        <f t="shared" si="162"/>
        <v>0</v>
      </c>
      <c r="J224" s="1">
        <f t="shared" si="163"/>
        <v>29.41</v>
      </c>
      <c r="K224" s="4">
        <f t="shared" si="164"/>
        <v>0</v>
      </c>
      <c r="L224" s="1">
        <f t="shared" si="165"/>
        <v>30.650000000000002</v>
      </c>
      <c r="M224" s="4">
        <f t="shared" si="166"/>
        <v>0</v>
      </c>
      <c r="N224" s="1">
        <f t="shared" si="167"/>
        <v>31.990000000000002</v>
      </c>
      <c r="O224" s="4">
        <f t="shared" si="168"/>
        <v>0</v>
      </c>
      <c r="P224" s="1">
        <f t="shared" si="169"/>
        <v>33.44</v>
      </c>
      <c r="Q224" s="4">
        <f t="shared" si="170"/>
        <v>0</v>
      </c>
      <c r="R224" s="1">
        <f t="shared" si="171"/>
        <v>35.01</v>
      </c>
      <c r="S224" s="4">
        <f t="shared" si="172"/>
        <v>0</v>
      </c>
      <c r="T224" s="1">
        <f t="shared" si="173"/>
        <v>36.71</v>
      </c>
      <c r="U224" s="4">
        <f t="shared" si="174"/>
        <v>0</v>
      </c>
      <c r="V224" s="1">
        <f t="shared" si="175"/>
        <v>38.67</v>
      </c>
      <c r="W224" s="4">
        <f t="shared" si="176"/>
        <v>0</v>
      </c>
      <c r="X224" s="1">
        <f t="shared" si="177"/>
        <v>41.71</v>
      </c>
      <c r="Y224" s="4">
        <f t="shared" si="178"/>
        <v>0</v>
      </c>
      <c r="Z224" s="1">
        <f t="shared" si="179"/>
        <v>46.45</v>
      </c>
      <c r="AA224" s="4">
        <f t="shared" si="180"/>
        <v>0</v>
      </c>
      <c r="AB224" s="1">
        <f t="shared" si="181"/>
        <v>54.03</v>
      </c>
      <c r="AC224" s="4">
        <f t="shared" si="182"/>
        <v>1</v>
      </c>
      <c r="AD224" s="1">
        <f t="shared" si="183"/>
        <v>7.04</v>
      </c>
    </row>
    <row r="225" spans="1:30" x14ac:dyDescent="0.2">
      <c r="A225" s="4" t="str">
        <f t="shared" si="155"/>
        <v>400m</v>
      </c>
      <c r="B225" s="4"/>
      <c r="C225" s="4">
        <f t="shared" si="156"/>
        <v>0</v>
      </c>
      <c r="D225" s="1">
        <f t="shared" si="157"/>
        <v>57.94</v>
      </c>
      <c r="E225" s="4">
        <f t="shared" si="158"/>
        <v>1</v>
      </c>
      <c r="F225" s="1">
        <f t="shared" si="159"/>
        <v>0.04</v>
      </c>
      <c r="G225" s="4">
        <f t="shared" si="160"/>
        <v>1</v>
      </c>
      <c r="H225" s="1">
        <f t="shared" si="161"/>
        <v>2.4</v>
      </c>
      <c r="I225" s="4">
        <f t="shared" si="162"/>
        <v>1</v>
      </c>
      <c r="J225" s="1">
        <f t="shared" si="163"/>
        <v>5.07</v>
      </c>
      <c r="K225" s="4">
        <f t="shared" si="164"/>
        <v>1</v>
      </c>
      <c r="L225" s="1">
        <f t="shared" si="165"/>
        <v>8.1</v>
      </c>
      <c r="M225" s="4">
        <f t="shared" si="166"/>
        <v>1</v>
      </c>
      <c r="N225" s="1">
        <f t="shared" si="167"/>
        <v>11.53</v>
      </c>
      <c r="O225" s="4">
        <f t="shared" si="168"/>
        <v>1</v>
      </c>
      <c r="P225" s="1">
        <f t="shared" si="169"/>
        <v>15.48</v>
      </c>
      <c r="Q225" s="4">
        <f t="shared" si="170"/>
        <v>1</v>
      </c>
      <c r="R225" s="1">
        <f t="shared" si="171"/>
        <v>20.02</v>
      </c>
      <c r="S225" s="4">
        <f t="shared" si="172"/>
        <v>1</v>
      </c>
      <c r="T225" s="1">
        <f t="shared" si="173"/>
        <v>25.28</v>
      </c>
      <c r="U225" s="4">
        <f t="shared" si="174"/>
        <v>1</v>
      </c>
      <c r="V225" s="1">
        <f t="shared" si="175"/>
        <v>32.200000000000003</v>
      </c>
      <c r="W225" s="4">
        <f t="shared" si="176"/>
        <v>1</v>
      </c>
      <c r="X225" s="1">
        <f t="shared" si="177"/>
        <v>42.02</v>
      </c>
      <c r="Y225" s="4">
        <f t="shared" si="178"/>
        <v>1</v>
      </c>
      <c r="Z225" s="1">
        <f t="shared" si="179"/>
        <v>56.410000000000004</v>
      </c>
      <c r="AA225" s="4">
        <f t="shared" si="180"/>
        <v>2</v>
      </c>
      <c r="AB225" s="1">
        <f t="shared" si="181"/>
        <v>18.59</v>
      </c>
      <c r="AC225" s="4">
        <f t="shared" si="182"/>
        <v>2</v>
      </c>
      <c r="AD225" s="1">
        <f t="shared" si="183"/>
        <v>56.08</v>
      </c>
    </row>
    <row r="226" spans="1:30" x14ac:dyDescent="0.2">
      <c r="A226" s="4" t="str">
        <f t="shared" si="155"/>
        <v>800m</v>
      </c>
      <c r="B226" s="4"/>
      <c r="C226" s="4">
        <f t="shared" si="156"/>
        <v>2</v>
      </c>
      <c r="D226" s="1">
        <f t="shared" si="157"/>
        <v>26.12</v>
      </c>
      <c r="E226" s="4">
        <f t="shared" si="158"/>
        <v>2</v>
      </c>
      <c r="F226" s="1">
        <f t="shared" si="159"/>
        <v>31.71</v>
      </c>
      <c r="G226" s="4">
        <f t="shared" si="160"/>
        <v>2</v>
      </c>
      <c r="H226" s="1">
        <f t="shared" si="161"/>
        <v>37.840000000000003</v>
      </c>
      <c r="I226" s="4">
        <f t="shared" si="162"/>
        <v>2</v>
      </c>
      <c r="J226" s="1">
        <f t="shared" si="163"/>
        <v>44.61</v>
      </c>
      <c r="K226" s="4">
        <f t="shared" si="164"/>
        <v>2</v>
      </c>
      <c r="L226" s="1">
        <f t="shared" si="165"/>
        <v>52.06</v>
      </c>
      <c r="M226" s="4">
        <f t="shared" si="166"/>
        <v>3</v>
      </c>
      <c r="N226" s="1">
        <f t="shared" si="167"/>
        <v>0.36</v>
      </c>
      <c r="O226" s="4">
        <f t="shared" si="168"/>
        <v>3</v>
      </c>
      <c r="P226" s="1">
        <f t="shared" si="169"/>
        <v>9.6300000000000008</v>
      </c>
      <c r="Q226" s="4">
        <f t="shared" si="170"/>
        <v>3</v>
      </c>
      <c r="R226" s="1">
        <f t="shared" si="171"/>
        <v>20</v>
      </c>
      <c r="S226" s="4">
        <f t="shared" si="172"/>
        <v>3</v>
      </c>
      <c r="T226" s="1">
        <f t="shared" si="173"/>
        <v>31.86</v>
      </c>
      <c r="U226" s="4">
        <f t="shared" si="174"/>
        <v>3</v>
      </c>
      <c r="V226" s="1">
        <f t="shared" si="175"/>
        <v>48.33</v>
      </c>
      <c r="W226" s="4">
        <f t="shared" si="176"/>
        <v>4</v>
      </c>
      <c r="X226" s="1">
        <f t="shared" si="177"/>
        <v>12.49</v>
      </c>
      <c r="Y226" s="4">
        <f t="shared" si="178"/>
        <v>4</v>
      </c>
      <c r="Z226" s="1">
        <f t="shared" si="179"/>
        <v>48.78</v>
      </c>
      <c r="AA226" s="4">
        <f t="shared" si="180"/>
        <v>5</v>
      </c>
      <c r="AB226" s="1">
        <f t="shared" si="181"/>
        <v>46.42</v>
      </c>
      <c r="AC226" s="4">
        <f t="shared" si="182"/>
        <v>7</v>
      </c>
      <c r="AD226" s="1">
        <f t="shared" si="183"/>
        <v>27.92</v>
      </c>
    </row>
    <row r="227" spans="1:30" x14ac:dyDescent="0.2">
      <c r="A227" s="4" t="str">
        <f t="shared" si="155"/>
        <v>1500m</v>
      </c>
      <c r="B227" s="4"/>
      <c r="C227" s="4">
        <f t="shared" si="156"/>
        <v>5</v>
      </c>
      <c r="D227" s="1">
        <f t="shared" si="157"/>
        <v>30.01</v>
      </c>
      <c r="E227" s="4">
        <f t="shared" si="158"/>
        <v>5</v>
      </c>
      <c r="F227" s="1">
        <f t="shared" si="159"/>
        <v>42.980000000000004</v>
      </c>
      <c r="G227" s="4">
        <f t="shared" si="160"/>
        <v>5</v>
      </c>
      <c r="H227" s="1">
        <f t="shared" si="161"/>
        <v>57.050000000000004</v>
      </c>
      <c r="I227" s="4">
        <f t="shared" si="162"/>
        <v>6</v>
      </c>
      <c r="J227" s="1">
        <f t="shared" si="163"/>
        <v>12.32</v>
      </c>
      <c r="K227" s="4">
        <f t="shared" si="164"/>
        <v>6</v>
      </c>
      <c r="L227" s="1">
        <f t="shared" si="165"/>
        <v>29</v>
      </c>
      <c r="M227" s="4">
        <f t="shared" si="166"/>
        <v>6</v>
      </c>
      <c r="N227" s="1">
        <f t="shared" si="167"/>
        <v>47.25</v>
      </c>
      <c r="O227" s="4">
        <f t="shared" si="168"/>
        <v>7</v>
      </c>
      <c r="P227" s="1">
        <f t="shared" si="169"/>
        <v>7.41</v>
      </c>
      <c r="Q227" s="4">
        <f t="shared" si="170"/>
        <v>7</v>
      </c>
      <c r="R227" s="1">
        <f t="shared" si="171"/>
        <v>29.6</v>
      </c>
      <c r="S227" s="4">
        <f t="shared" si="172"/>
        <v>7</v>
      </c>
      <c r="T227" s="1">
        <f t="shared" si="173"/>
        <v>55.34</v>
      </c>
      <c r="U227" s="4">
        <f t="shared" si="174"/>
        <v>8</v>
      </c>
      <c r="V227" s="1">
        <f t="shared" si="175"/>
        <v>32.67</v>
      </c>
      <c r="W227" s="4">
        <f t="shared" si="176"/>
        <v>9</v>
      </c>
      <c r="X227" s="1">
        <f t="shared" si="177"/>
        <v>28.27</v>
      </c>
      <c r="Y227" s="4">
        <f t="shared" si="178"/>
        <v>10</v>
      </c>
      <c r="Z227" s="1">
        <f t="shared" si="179"/>
        <v>52.83</v>
      </c>
      <c r="AA227" s="4">
        <f t="shared" si="180"/>
        <v>13</v>
      </c>
      <c r="AB227" s="1">
        <f t="shared" si="181"/>
        <v>9.3800000000000008</v>
      </c>
      <c r="AC227" s="4">
        <f t="shared" si="182"/>
        <v>17</v>
      </c>
      <c r="AD227" s="1">
        <f t="shared" si="183"/>
        <v>17.16</v>
      </c>
    </row>
    <row r="228" spans="1:30" x14ac:dyDescent="0.2">
      <c r="A228" s="4" t="str">
        <f t="shared" si="155"/>
        <v>3000m</v>
      </c>
      <c r="B228" s="4"/>
      <c r="C228" s="4">
        <f t="shared" si="156"/>
        <v>12</v>
      </c>
      <c r="D228" s="1">
        <f t="shared" si="157"/>
        <v>13.700000000000001</v>
      </c>
      <c r="E228" s="4">
        <f t="shared" si="158"/>
        <v>12</v>
      </c>
      <c r="F228" s="1">
        <f t="shared" si="159"/>
        <v>31.2</v>
      </c>
      <c r="G228" s="4">
        <f t="shared" si="160"/>
        <v>13</v>
      </c>
      <c r="H228" s="1">
        <f t="shared" si="161"/>
        <v>4.28</v>
      </c>
      <c r="I228" s="4">
        <f t="shared" si="162"/>
        <v>13</v>
      </c>
      <c r="J228" s="1">
        <f t="shared" si="163"/>
        <v>41.15</v>
      </c>
      <c r="K228" s="4">
        <f t="shared" si="164"/>
        <v>14</v>
      </c>
      <c r="L228" s="1">
        <f t="shared" si="165"/>
        <v>22.26</v>
      </c>
      <c r="M228" s="4">
        <f t="shared" si="166"/>
        <v>15</v>
      </c>
      <c r="N228" s="1">
        <f t="shared" si="167"/>
        <v>8.49</v>
      </c>
      <c r="O228" s="4">
        <f t="shared" si="168"/>
        <v>16</v>
      </c>
      <c r="P228" s="1">
        <f t="shared" si="169"/>
        <v>0.71</v>
      </c>
      <c r="Q228" s="4">
        <f t="shared" si="170"/>
        <v>17</v>
      </c>
      <c r="R228" s="1">
        <f t="shared" si="171"/>
        <v>0.01</v>
      </c>
      <c r="S228" s="4">
        <f t="shared" si="172"/>
        <v>18</v>
      </c>
      <c r="T228" s="1">
        <f t="shared" si="173"/>
        <v>8.08</v>
      </c>
      <c r="U228" s="4">
        <f t="shared" si="174"/>
        <v>19</v>
      </c>
      <c r="V228" s="1">
        <f t="shared" si="175"/>
        <v>26.810000000000002</v>
      </c>
      <c r="W228" s="4">
        <f t="shared" si="176"/>
        <v>21</v>
      </c>
      <c r="X228" s="1">
        <f t="shared" si="177"/>
        <v>13.33</v>
      </c>
      <c r="Y228" s="4">
        <f t="shared" si="178"/>
        <v>24</v>
      </c>
      <c r="Z228" s="1">
        <f t="shared" si="179"/>
        <v>7.98</v>
      </c>
      <c r="AA228" s="4">
        <f t="shared" si="180"/>
        <v>29</v>
      </c>
      <c r="AB228" s="1">
        <f t="shared" si="181"/>
        <v>5.22</v>
      </c>
      <c r="AC228" s="4">
        <f t="shared" si="182"/>
        <v>38</v>
      </c>
      <c r="AD228" s="1">
        <f t="shared" si="183"/>
        <v>33.75</v>
      </c>
    </row>
    <row r="229" spans="1:30" x14ac:dyDescent="0.2">
      <c r="A229" s="4"/>
      <c r="B229" s="4"/>
      <c r="C229" s="4"/>
      <c r="D229" s="1"/>
      <c r="F229" s="1"/>
      <c r="H229" s="1"/>
      <c r="J229" s="1"/>
      <c r="L229" s="1"/>
      <c r="N229" s="1"/>
      <c r="P229" s="1"/>
      <c r="R229" s="1"/>
      <c r="T229" s="1"/>
      <c r="V229" s="1"/>
      <c r="X229" s="1"/>
      <c r="Z229" s="1"/>
      <c r="AB229" s="1"/>
      <c r="AD229" s="1"/>
    </row>
    <row r="230" spans="1:30" x14ac:dyDescent="0.2">
      <c r="A230" s="4"/>
      <c r="B230" s="4"/>
      <c r="C230" s="4"/>
      <c r="D230" s="1"/>
      <c r="F230" s="1"/>
      <c r="H230" s="1"/>
      <c r="J230" s="1"/>
      <c r="L230" s="1"/>
      <c r="N230" s="1"/>
      <c r="P230" s="1"/>
      <c r="R230" s="1"/>
      <c r="T230" s="1"/>
      <c r="V230" s="1"/>
      <c r="X230" s="1"/>
      <c r="Z230" s="1"/>
      <c r="AB230" s="1"/>
      <c r="AD230" s="1"/>
    </row>
    <row r="231" spans="1:30" x14ac:dyDescent="0.2">
      <c r="A231" s="4"/>
      <c r="B231" s="4" t="s">
        <v>74</v>
      </c>
      <c r="C231" s="4"/>
      <c r="D231" s="1">
        <f>((SQRT($B150)+($D150-D$180)/$F149)*(SQRT($B150)+($D150-D$180)/$F149))/Gradings!D32</f>
        <v>1.910828025477707</v>
      </c>
      <c r="E231" s="1"/>
      <c r="F231" s="1">
        <f>((SQRT($B150)+($D150-F$180)/$F149)*(SQRT($B150)+($D150-F$180)/$F149))/Gradings!F32</f>
        <v>1.8198786747550164</v>
      </c>
      <c r="G231" s="1"/>
      <c r="H231" s="1">
        <f>((SQRT($B150)+($D150-H$180)/$F149)*(SQRT($B150)+($D150-H$180)/$F149))/Gradings!H32</f>
        <v>1.7325633051976899</v>
      </c>
      <c r="I231" s="1"/>
      <c r="J231" s="1">
        <f>((SQRT($B150)+($D150-J$180)/$F149)*(SQRT($B150)+($D150-J$180)/$F149))/Gradings!J32</f>
        <v>1.6489091831557583</v>
      </c>
      <c r="K231" s="1"/>
      <c r="L231" s="1">
        <f>((SQRT($B150)+($D150-L$180)/$F149)*(SQRT($B150)+($D150-L$180)/$F149))/Gradings!L32</f>
        <v>1.5687851971037809</v>
      </c>
      <c r="M231" s="1"/>
      <c r="N231" s="1">
        <f>((SQRT($B150)+($D150-N$180)/$F149)*(SQRT($B150)+($D150-N$180)/$F149))/Gradings!N32</f>
        <v>1.4918521918751435</v>
      </c>
      <c r="O231" s="1"/>
      <c r="P231" s="1">
        <f>((SQRT($B150)+($D150-P$180)/$F149)*(SQRT($B150)+($D150-P$180)/$F149))/Gradings!P32</f>
        <v>1.4180786851865319</v>
      </c>
      <c r="Q231" s="1"/>
      <c r="R231" s="1">
        <f>((SQRT($B150)+($D150-R$180)/$F149)*(SQRT($B150)+($D150-R$180)/$F149))/Gradings!R32</f>
        <v>1.3473364195398327</v>
      </c>
      <c r="S231" s="1"/>
      <c r="T231" s="1">
        <f>((SQRT($B150)+($D150-T$180)/$F149)*(SQRT($B150)+($D150-T$180)/$F149))/Gradings!T32</f>
        <v>1.2793596640860778</v>
      </c>
      <c r="U231" s="1"/>
      <c r="V231" s="1">
        <f>((SQRT($B150)+($D150-V$180)/$F149)*(SQRT($B150)+($D150-V$180)/$F149))/Gradings!V32</f>
        <v>1.2141211630658115</v>
      </c>
      <c r="W231" s="1"/>
      <c r="X231" s="1">
        <f>((SQRT($B150)+($D150-X$180)/$F149)*(SQRT($B150)+($D150-X$180)/$F149))/Gradings!X32</f>
        <v>1.1451054084209289</v>
      </c>
      <c r="Y231" s="1"/>
      <c r="Z231" s="1">
        <f>((SQRT($B150)+($D150-Z$180)/$F149)*(SQRT($B150)+($D150-Z$180)/$F149))/Gradings!Z32</f>
        <v>1.0535415203414555</v>
      </c>
      <c r="AA231" s="1"/>
      <c r="AB231" s="1">
        <f>((SQRT($B150)+($D150-AB$180)/$F149)*(SQRT($B150)+($D150-AB$180)/$F149))/Gradings!AB32</f>
        <v>0.93817656964156837</v>
      </c>
      <c r="AC231" s="1"/>
      <c r="AD231" s="1">
        <f>((SQRT($B150)+($D150-AD$180)/$F149)*(SQRT($B150)+($D150-AD$180)/$F149))/Gradings!AD32</f>
        <v>0.79898385642874703</v>
      </c>
    </row>
    <row r="232" spans="1:30" x14ac:dyDescent="0.2">
      <c r="A232" s="4" t="str">
        <f>A32</f>
        <v>hoog</v>
      </c>
      <c r="B232" s="4" t="s">
        <v>73</v>
      </c>
      <c r="C232" s="4"/>
      <c r="D232" s="1">
        <f>((SQRT($B150)+($D150-D$180)/$F150)*(SQRT($B150)+($D150-D$180)/$F150))/Gradings!D32</f>
        <v>1.910828025477707</v>
      </c>
      <c r="E232" s="1"/>
      <c r="F232" s="1">
        <f>((SQRT($B150)+($D150-F$180)/$F150)*(SQRT($B150)+($D150-F$180)/$F150))/Gradings!F32</f>
        <v>1.8198786747550164</v>
      </c>
      <c r="G232" s="1"/>
      <c r="H232" s="1">
        <f>((SQRT($B150)+($D150-H$180)/$F150)*(SQRT($B150)+($D150-H$180)/$F150))/Gradings!H32</f>
        <v>1.7325633051976899</v>
      </c>
      <c r="I232" s="1"/>
      <c r="J232" s="1">
        <f>((SQRT($B150)+($D150-J$180)/$F150)*(SQRT($B150)+($D150-J$180)/$F150))/Gradings!J32</f>
        <v>1.6489091831557583</v>
      </c>
      <c r="K232" s="1"/>
      <c r="L232" s="1">
        <f>((SQRT($B150)+($D150-L$180)/$F150)*(SQRT($B150)+($D150-L$180)/$F150))/Gradings!L32</f>
        <v>1.5687851971037809</v>
      </c>
      <c r="M232" s="1"/>
      <c r="N232" s="1">
        <f>((SQRT($B150)+($D150-N$180)/$F150)*(SQRT($B150)+($D150-N$180)/$F150))/Gradings!N32</f>
        <v>1.4918521918751435</v>
      </c>
      <c r="O232" s="1"/>
      <c r="P232" s="1">
        <f>((SQRT($B150)+($D150-P$180)/$F150)*(SQRT($B150)+($D150-P$180)/$F150))/Gradings!P32</f>
        <v>1.4180786851865319</v>
      </c>
      <c r="Q232" s="1"/>
      <c r="R232" s="1">
        <f>((SQRT($B150)+($D150-R$180)/$F150)*(SQRT($B150)+($D150-R$180)/$F150))/Gradings!R32</f>
        <v>1.3473364195398327</v>
      </c>
      <c r="S232" s="1"/>
      <c r="T232" s="1">
        <f>((SQRT($B150)+($D150-T$180)/$F150)*(SQRT($B150)+($D150-T$180)/$F150))/Gradings!T32</f>
        <v>1.2793596640860778</v>
      </c>
      <c r="U232" s="1"/>
      <c r="V232" s="1">
        <f>((SQRT($B150)+($D150-V$180)/$F150)*(SQRT($B150)+($D150-V$180)/$F150))/Gradings!V32</f>
        <v>1.2141211630658115</v>
      </c>
      <c r="W232" s="1"/>
      <c r="X232" s="1">
        <f>((SQRT($B150)+($D150-X$180)/$F150)*(SQRT($B150)+($D150-X$180)/$F150))/Gradings!X32</f>
        <v>1.1451054084209289</v>
      </c>
      <c r="Y232" s="1"/>
      <c r="Z232" s="1">
        <f>((SQRT($B150)+($D150-Z$180)/$F150)*(SQRT($B150)+($D150-Z$180)/$F150))/Gradings!Z32</f>
        <v>1.0535415203414555</v>
      </c>
      <c r="AA232" s="1"/>
      <c r="AB232" s="1">
        <f>((SQRT($B150)+($D150-AB$180)/$F150)*(SQRT($B150)+($D150-AB$180)/$F150))/Gradings!AB32</f>
        <v>0.93817656964156837</v>
      </c>
      <c r="AC232" s="1"/>
      <c r="AD232" s="1">
        <f>((SQRT($B150)+($D150-AD$180)/$F150)*(SQRT($B150)+($D150-AD$180)/$F150))/Gradings!AD32</f>
        <v>0.79898385642874703</v>
      </c>
    </row>
    <row r="233" spans="1:30" x14ac:dyDescent="0.2">
      <c r="A233" s="4"/>
      <c r="B233" s="4"/>
      <c r="C233" s="4"/>
      <c r="D233" s="1"/>
      <c r="F233" s="1"/>
      <c r="H233" s="1"/>
      <c r="J233" s="1"/>
      <c r="L233" s="1"/>
      <c r="N233" s="1"/>
      <c r="P233" s="1"/>
      <c r="R233" s="1"/>
      <c r="T233" s="1"/>
      <c r="V233" s="1"/>
      <c r="X233" s="1"/>
      <c r="Z233" s="1"/>
      <c r="AB233" s="1"/>
      <c r="AD233" s="1"/>
    </row>
    <row r="234" spans="1:30" x14ac:dyDescent="0.2">
      <c r="A234" s="4"/>
      <c r="B234" s="4" t="s">
        <v>75</v>
      </c>
      <c r="C234" s="4"/>
      <c r="D234" s="1">
        <f>D231*Gradings!D32</f>
        <v>1.95</v>
      </c>
      <c r="E234" s="1"/>
      <c r="F234" s="1">
        <f>F231*Gradings!F32</f>
        <v>1.95</v>
      </c>
      <c r="G234" s="1"/>
      <c r="H234" s="1">
        <f>H231*Gradings!H32</f>
        <v>1.95</v>
      </c>
      <c r="I234" s="1"/>
      <c r="J234" s="1">
        <f>J231*Gradings!J32</f>
        <v>1.95</v>
      </c>
      <c r="K234" s="1"/>
      <c r="L234" s="1">
        <f>L231*Gradings!L32</f>
        <v>1.95</v>
      </c>
      <c r="M234" s="1"/>
      <c r="N234" s="1">
        <f>N231*Gradings!N32</f>
        <v>1.95</v>
      </c>
      <c r="O234" s="1"/>
      <c r="P234" s="1">
        <f>P231*Gradings!P32</f>
        <v>1.95</v>
      </c>
      <c r="Q234" s="1"/>
      <c r="R234" s="1">
        <f>R231*Gradings!R32</f>
        <v>1.95</v>
      </c>
      <c r="S234" s="1"/>
      <c r="T234" s="1">
        <f>T231*Gradings!T32</f>
        <v>1.9499999999999997</v>
      </c>
      <c r="U234" s="1"/>
      <c r="V234" s="1">
        <f>V231*Gradings!V32</f>
        <v>1.95</v>
      </c>
      <c r="W234" s="1"/>
      <c r="X234" s="1">
        <f>X231*Gradings!X32</f>
        <v>1.95</v>
      </c>
      <c r="Y234" s="1"/>
      <c r="Z234" s="1">
        <f>Z231*Gradings!Z32</f>
        <v>1.95</v>
      </c>
      <c r="AA234" s="1"/>
      <c r="AB234" s="1">
        <f>AB231*Gradings!AB32</f>
        <v>1.95</v>
      </c>
      <c r="AC234" s="1"/>
      <c r="AD234" s="1">
        <f>AD231*Gradings!AD32</f>
        <v>1.95</v>
      </c>
    </row>
    <row r="235" spans="1:30" x14ac:dyDescent="0.2">
      <c r="A235" s="4"/>
      <c r="B235" s="4" t="s">
        <v>76</v>
      </c>
      <c r="C235" s="4"/>
      <c r="D235" s="1">
        <f>D232*Gradings!D32</f>
        <v>1.95</v>
      </c>
      <c r="E235" s="1"/>
      <c r="F235" s="1">
        <f>F232*Gradings!F32</f>
        <v>1.95</v>
      </c>
      <c r="G235" s="1"/>
      <c r="H235" s="1">
        <f>H232*Gradings!H32</f>
        <v>1.95</v>
      </c>
      <c r="I235" s="1"/>
      <c r="J235" s="1">
        <f>J232*Gradings!J32</f>
        <v>1.95</v>
      </c>
      <c r="K235" s="1"/>
      <c r="L235" s="1">
        <f>L232*Gradings!L32</f>
        <v>1.95</v>
      </c>
      <c r="M235" s="1"/>
      <c r="N235" s="1">
        <f>N232*Gradings!N32</f>
        <v>1.95</v>
      </c>
      <c r="O235" s="1"/>
      <c r="P235" s="1">
        <f>P232*Gradings!P32</f>
        <v>1.95</v>
      </c>
      <c r="Q235" s="1"/>
      <c r="R235" s="1">
        <f>R232*Gradings!R32</f>
        <v>1.95</v>
      </c>
      <c r="S235" s="1"/>
      <c r="T235" s="1">
        <f>T232*Gradings!T32</f>
        <v>1.9499999999999997</v>
      </c>
      <c r="U235" s="1"/>
      <c r="V235" s="1">
        <f>V232*Gradings!V32</f>
        <v>1.95</v>
      </c>
      <c r="W235" s="1"/>
      <c r="X235" s="1">
        <f>X232*Gradings!X32</f>
        <v>1.95</v>
      </c>
      <c r="Y235" s="1"/>
      <c r="Z235" s="1">
        <f>Z232*Gradings!Z32</f>
        <v>1.95</v>
      </c>
      <c r="AA235" s="1"/>
      <c r="AB235" s="1">
        <f>AB232*Gradings!AB32</f>
        <v>1.95</v>
      </c>
      <c r="AC235" s="1"/>
      <c r="AD235" s="1">
        <f>AD232*Gradings!AD32</f>
        <v>1.95</v>
      </c>
    </row>
    <row r="236" spans="1:30" x14ac:dyDescent="0.2">
      <c r="A236" s="4"/>
      <c r="B236" s="4"/>
      <c r="C236" s="4"/>
      <c r="D236" s="1"/>
      <c r="F236" s="1"/>
      <c r="H236" s="1"/>
      <c r="J236" s="1"/>
      <c r="L236" s="1"/>
      <c r="N236" s="1"/>
      <c r="P236" s="1"/>
      <c r="R236" s="1"/>
      <c r="T236" s="1"/>
      <c r="V236" s="1"/>
      <c r="X236" s="1"/>
      <c r="Z236" s="1"/>
      <c r="AB236" s="1"/>
      <c r="AD236" s="1"/>
    </row>
    <row r="237" spans="1:30" x14ac:dyDescent="0.2">
      <c r="A237" s="4"/>
      <c r="B237" s="4"/>
      <c r="C237" s="4"/>
      <c r="D237" s="1"/>
      <c r="F237" s="1"/>
      <c r="H237" s="1"/>
      <c r="J237" s="1"/>
      <c r="L237" s="1"/>
      <c r="N237" s="1"/>
      <c r="P237" s="1"/>
      <c r="R237" s="1"/>
      <c r="T237" s="1"/>
      <c r="V237" s="1"/>
      <c r="X237" s="1"/>
      <c r="Z237" s="1"/>
      <c r="AB237" s="1"/>
      <c r="AD237" s="1"/>
    </row>
  </sheetData>
  <sheetProtection algorithmName="SHA-512" hashValue="mIruGK7Qc/yHPDks313Qx8TXksTeJtyJZ13hxCvkj0qFB/DRFlKFDbLl4s+fYYOB2951ezZK/EeGjH3JcRimZg==" saltValue="CXpDd7c6ZiFBV51ZuI8ZnA==" spinCount="100000" sheet="1" objects="1" scenarios="1" selectLockedCells="1" selectUnlockedCells="1"/>
  <pageMargins left="0.75" right="0.75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Uitleg</vt:lpstr>
      <vt:lpstr>mannenploeg</vt:lpstr>
      <vt:lpstr>vrouwenploeg</vt:lpstr>
      <vt:lpstr>Gradings</vt:lpstr>
      <vt:lpstr>berekening</vt:lpstr>
    </vt:vector>
  </TitlesOfParts>
  <Company>atalanta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tieneke</dc:creator>
  <cp:lastModifiedBy>Weia Reinboud</cp:lastModifiedBy>
  <dcterms:created xsi:type="dcterms:W3CDTF">2002-11-22T16:16:25Z</dcterms:created>
  <dcterms:modified xsi:type="dcterms:W3CDTF">2023-03-22T12:03:31Z</dcterms:modified>
</cp:coreProperties>
</file>